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08" yWindow="-108" windowWidth="15576" windowHeight="10416" firstSheet="2" activeTab="5"/>
  </bookViews>
  <sheets>
    <sheet name="Прил.4-2024г.  " sheetId="17" r:id="rId1"/>
    <sheet name="Прил.5-2025-2026г. " sheetId="25" r:id="rId2"/>
    <sheet name="Прил.6-2024г." sheetId="12" r:id="rId3"/>
    <sheet name="Прил.7-2025-26" sheetId="26" r:id="rId4"/>
    <sheet name="Прил.8,-2024г." sheetId="8" r:id="rId5"/>
    <sheet name=" Прил.9-2025-26г." sheetId="27" r:id="rId6"/>
    <sheet name="СРАВНЕНИЕ1" sheetId="24" state="hidden" r:id="rId7"/>
  </sheets>
  <definedNames>
    <definedName name="_xlnm._FilterDatabase" localSheetId="0" hidden="1">'Прил.4-2024г.  '!$A$8:$F$585</definedName>
    <definedName name="_xlnm._FilterDatabase" localSheetId="1" hidden="1">'Прил.5-2025-2026г. '!$A$11:$G$543</definedName>
    <definedName name="_xlnm._FilterDatabase" localSheetId="2" hidden="1">'Прил.6-2024г.'!$A$10:$H$622</definedName>
    <definedName name="_xlnm._FilterDatabase" localSheetId="3" hidden="1">'Прил.7-2025-26'!$A$11:$H$575</definedName>
    <definedName name="_xlnm._FilterDatabase" localSheetId="6" hidden="1">СРАВНЕНИЕ1!$A$7:$G$522</definedName>
    <definedName name="_xlnm.Print_Area" localSheetId="2">'Прил.6-2024г.'!$A:$G</definedName>
  </definedNames>
  <calcPr calcId="191029"/>
</workbook>
</file>

<file path=xl/calcChain.xml><?xml version="1.0" encoding="utf-8"?>
<calcChain xmlns="http://schemas.openxmlformats.org/spreadsheetml/2006/main">
  <c r="H195" i="26" l="1"/>
  <c r="G195" i="26"/>
  <c r="H499" i="26"/>
  <c r="G499" i="26"/>
  <c r="H501" i="26"/>
  <c r="G501" i="26"/>
  <c r="H503" i="26"/>
  <c r="G503" i="26"/>
  <c r="H315" i="26"/>
  <c r="H314" i="26" s="1"/>
  <c r="G315" i="26"/>
  <c r="G314" i="26" s="1"/>
  <c r="H539" i="26"/>
  <c r="G539" i="26"/>
  <c r="G440" i="25"/>
  <c r="F440" i="25"/>
  <c r="F450" i="25"/>
  <c r="H542" i="26"/>
  <c r="H541" i="26" s="1"/>
  <c r="G542" i="26"/>
  <c r="G541" i="26" s="1"/>
  <c r="H524" i="26"/>
  <c r="G524" i="26"/>
  <c r="H471" i="26"/>
  <c r="G471" i="26"/>
  <c r="H436" i="26"/>
  <c r="H435" i="26" s="1"/>
  <c r="G436" i="26"/>
  <c r="G435" i="26" s="1"/>
  <c r="H428" i="26"/>
  <c r="G428" i="26"/>
  <c r="H418" i="26"/>
  <c r="G418" i="26"/>
  <c r="H393" i="26"/>
  <c r="H392" i="26" s="1"/>
  <c r="G393" i="26"/>
  <c r="G392" i="26" s="1"/>
  <c r="H237" i="26"/>
  <c r="G237" i="26"/>
  <c r="H222" i="26"/>
  <c r="G222" i="26"/>
  <c r="H177" i="26"/>
  <c r="H176" i="26" s="1"/>
  <c r="G177" i="26"/>
  <c r="G176" i="26" s="1"/>
  <c r="H172" i="26"/>
  <c r="G172" i="26"/>
  <c r="H128" i="26"/>
  <c r="G128" i="26"/>
  <c r="G153" i="25"/>
  <c r="F153" i="25"/>
  <c r="G154" i="25"/>
  <c r="F154" i="25"/>
  <c r="H168" i="26"/>
  <c r="G168" i="26"/>
  <c r="H170" i="26"/>
  <c r="G170" i="26"/>
  <c r="H360" i="26"/>
  <c r="G360" i="26"/>
  <c r="H349" i="26"/>
  <c r="G349" i="26"/>
  <c r="H40" i="26"/>
  <c r="H39" i="26" s="1"/>
  <c r="G40" i="26"/>
  <c r="G39" i="26" s="1"/>
  <c r="G498" i="26" l="1"/>
  <c r="G497" i="26" s="1"/>
  <c r="G496" i="26" s="1"/>
  <c r="H498" i="26"/>
  <c r="H497" i="26" s="1"/>
  <c r="H496" i="26" s="1"/>
  <c r="F169" i="25"/>
  <c r="F168" i="25" s="1"/>
  <c r="F167" i="25" s="1"/>
  <c r="F479" i="25"/>
  <c r="F478" i="25" s="1"/>
  <c r="F477" i="25" s="1"/>
  <c r="F271" i="25"/>
  <c r="G152" i="25"/>
  <c r="G151" i="25" s="1"/>
  <c r="F152" i="25"/>
  <c r="F151" i="25" s="1"/>
  <c r="G540" i="25"/>
  <c r="G539" i="25" s="1"/>
  <c r="G538" i="25" s="1"/>
  <c r="G537" i="25" s="1"/>
  <c r="G535" i="25"/>
  <c r="G534" i="25" s="1"/>
  <c r="G533" i="25" s="1"/>
  <c r="G532" i="25" s="1"/>
  <c r="G530" i="25"/>
  <c r="G529" i="25" s="1"/>
  <c r="G526" i="25"/>
  <c r="G525" i="25" s="1"/>
  <c r="G523" i="25"/>
  <c r="G520" i="25"/>
  <c r="G517" i="25"/>
  <c r="G512" i="25"/>
  <c r="G508" i="25"/>
  <c r="G506" i="25"/>
  <c r="G504" i="25"/>
  <c r="G497" i="25"/>
  <c r="G494" i="25"/>
  <c r="G491" i="25"/>
  <c r="G490" i="25" s="1"/>
  <c r="G486" i="25"/>
  <c r="G485" i="25" s="1"/>
  <c r="G483" i="25"/>
  <c r="G482" i="25" s="1"/>
  <c r="G479" i="25"/>
  <c r="G478" i="25" s="1"/>
  <c r="G477" i="25" s="1"/>
  <c r="G474" i="25"/>
  <c r="G473" i="25" s="1"/>
  <c r="G471" i="25"/>
  <c r="G470" i="25" s="1"/>
  <c r="G469" i="25" s="1"/>
  <c r="G467" i="25"/>
  <c r="G465" i="25"/>
  <c r="G463" i="25"/>
  <c r="G460" i="25"/>
  <c r="G457" i="25"/>
  <c r="G454" i="25"/>
  <c r="G449" i="25"/>
  <c r="G448" i="25" s="1"/>
  <c r="G447" i="25" s="1"/>
  <c r="G446" i="25" s="1"/>
  <c r="G443" i="25"/>
  <c r="G442" i="25" s="1"/>
  <c r="G439" i="25"/>
  <c r="G438" i="25" s="1"/>
  <c r="G437" i="25" s="1"/>
  <c r="G434" i="25"/>
  <c r="G432" i="25"/>
  <c r="G430" i="25"/>
  <c r="G428" i="25"/>
  <c r="G425" i="25"/>
  <c r="G421" i="25"/>
  <c r="G419" i="25"/>
  <c r="G417" i="25"/>
  <c r="G415" i="25"/>
  <c r="G409" i="25"/>
  <c r="G407" i="25"/>
  <c r="G403" i="25"/>
  <c r="G402" i="25" s="1"/>
  <c r="G400" i="25"/>
  <c r="G399" i="25" s="1"/>
  <c r="G395" i="25"/>
  <c r="G392" i="25"/>
  <c r="G389" i="25"/>
  <c r="G386" i="25"/>
  <c r="G385" i="25" s="1"/>
  <c r="G383" i="25"/>
  <c r="G381" i="25"/>
  <c r="G378" i="25"/>
  <c r="G376" i="25"/>
  <c r="G371" i="25"/>
  <c r="G369" i="25"/>
  <c r="G366" i="25"/>
  <c r="G364" i="25"/>
  <c r="G362" i="25"/>
  <c r="G357" i="25"/>
  <c r="G356" i="25" s="1"/>
  <c r="G354" i="25"/>
  <c r="G352" i="25"/>
  <c r="G349" i="25"/>
  <c r="G344" i="25"/>
  <c r="G343" i="25" s="1"/>
  <c r="G341" i="25"/>
  <c r="G339" i="25"/>
  <c r="G337" i="25"/>
  <c r="G335" i="25"/>
  <c r="G333" i="25"/>
  <c r="G330" i="25"/>
  <c r="G328" i="25"/>
  <c r="G326" i="25"/>
  <c r="G324" i="25"/>
  <c r="G322" i="25"/>
  <c r="G317" i="25"/>
  <c r="G316" i="25" s="1"/>
  <c r="G314" i="25"/>
  <c r="G313" i="25" s="1"/>
  <c r="G311" i="25"/>
  <c r="G309" i="25"/>
  <c r="G307" i="25"/>
  <c r="G305" i="25"/>
  <c r="G302" i="25"/>
  <c r="G300" i="25"/>
  <c r="G298" i="25"/>
  <c r="G296" i="25"/>
  <c r="G294" i="25"/>
  <c r="G288" i="25"/>
  <c r="G286" i="25"/>
  <c r="G284" i="25"/>
  <c r="G282" i="25"/>
  <c r="G277" i="25"/>
  <c r="G276" i="25" s="1"/>
  <c r="G275" i="25" s="1"/>
  <c r="G274" i="25" s="1"/>
  <c r="G271" i="25"/>
  <c r="G269" i="25"/>
  <c r="G265" i="25"/>
  <c r="G264" i="25" s="1"/>
  <c r="G261" i="25"/>
  <c r="G260" i="25" s="1"/>
  <c r="G256" i="25"/>
  <c r="G254" i="25"/>
  <c r="G251" i="25"/>
  <c r="G249" i="25"/>
  <c r="G247" i="25"/>
  <c r="G245" i="25"/>
  <c r="G242" i="25"/>
  <c r="G239" i="25"/>
  <c r="G238" i="25" s="1"/>
  <c r="G237" i="25" s="1"/>
  <c r="G235" i="25"/>
  <c r="G234" i="25" s="1"/>
  <c r="G233" i="25" s="1"/>
  <c r="G230" i="25"/>
  <c r="G229" i="25" s="1"/>
  <c r="G227" i="25"/>
  <c r="G226" i="25" s="1"/>
  <c r="G224" i="25"/>
  <c r="G223" i="25" s="1"/>
  <c r="G221" i="25"/>
  <c r="G219" i="25"/>
  <c r="G217" i="25"/>
  <c r="G215" i="25"/>
  <c r="G208" i="25"/>
  <c r="G206" i="25"/>
  <c r="G203" i="25"/>
  <c r="G201" i="25"/>
  <c r="G199" i="25"/>
  <c r="G197" i="25"/>
  <c r="G191" i="25"/>
  <c r="G189" i="25"/>
  <c r="G185" i="25"/>
  <c r="G183" i="25"/>
  <c r="G181" i="25"/>
  <c r="G179" i="25"/>
  <c r="G177" i="25"/>
  <c r="G175" i="25"/>
  <c r="G171" i="25"/>
  <c r="G170" i="25" s="1"/>
  <c r="G168" i="25"/>
  <c r="G167" i="25" s="1"/>
  <c r="G164" i="25"/>
  <c r="G163" i="25" s="1"/>
  <c r="G160" i="25"/>
  <c r="G159" i="25" s="1"/>
  <c r="G157" i="25"/>
  <c r="G156" i="25" s="1"/>
  <c r="G147" i="25"/>
  <c r="G146" i="25" s="1"/>
  <c r="G145" i="25" s="1"/>
  <c r="G143" i="25"/>
  <c r="G142" i="25" s="1"/>
  <c r="G141" i="25" s="1"/>
  <c r="G140" i="25" s="1"/>
  <c r="G138" i="25"/>
  <c r="G136" i="25"/>
  <c r="G134" i="25"/>
  <c r="G129" i="25"/>
  <c r="G128" i="25" s="1"/>
  <c r="G126" i="25"/>
  <c r="G125" i="25" s="1"/>
  <c r="G124" i="25" s="1"/>
  <c r="G120" i="25"/>
  <c r="G119" i="25" s="1"/>
  <c r="G117" i="25"/>
  <c r="G115" i="25"/>
  <c r="G113" i="25"/>
  <c r="G111" i="25"/>
  <c r="G109" i="25"/>
  <c r="G106" i="25"/>
  <c r="G104" i="25"/>
  <c r="G102" i="25"/>
  <c r="G96" i="25"/>
  <c r="G94" i="25"/>
  <c r="G92" i="25"/>
  <c r="G90" i="25"/>
  <c r="G88" i="25"/>
  <c r="G85" i="25"/>
  <c r="G83" i="25"/>
  <c r="G80" i="25"/>
  <c r="G79" i="25" s="1"/>
  <c r="G76" i="25"/>
  <c r="G74" i="25"/>
  <c r="G71" i="25"/>
  <c r="G67" i="25"/>
  <c r="G62" i="25"/>
  <c r="G61" i="25" s="1"/>
  <c r="G59" i="25"/>
  <c r="G58" i="25" s="1"/>
  <c r="G55" i="25"/>
  <c r="G54" i="25" s="1"/>
  <c r="G53" i="25" s="1"/>
  <c r="G50" i="25"/>
  <c r="G48" i="25"/>
  <c r="G44" i="25"/>
  <c r="G43" i="25" s="1"/>
  <c r="G40" i="25"/>
  <c r="G39" i="25" s="1"/>
  <c r="G38" i="25" s="1"/>
  <c r="G36" i="25"/>
  <c r="G33" i="25"/>
  <c r="G29" i="25"/>
  <c r="G24" i="25"/>
  <c r="G21" i="25"/>
  <c r="G19" i="25"/>
  <c r="G15" i="25"/>
  <c r="G14" i="25" s="1"/>
  <c r="G13" i="25" s="1"/>
  <c r="F540" i="25"/>
  <c r="F539" i="25" s="1"/>
  <c r="F538" i="25" s="1"/>
  <c r="F537" i="25" s="1"/>
  <c r="F535" i="25"/>
  <c r="F534" i="25" s="1"/>
  <c r="F533" i="25" s="1"/>
  <c r="F532" i="25" s="1"/>
  <c r="F530" i="25"/>
  <c r="F529" i="25" s="1"/>
  <c r="F526" i="25"/>
  <c r="F525" i="25" s="1"/>
  <c r="F523" i="25"/>
  <c r="F520" i="25"/>
  <c r="F517" i="25"/>
  <c r="F512" i="25"/>
  <c r="F508" i="25"/>
  <c r="F506" i="25"/>
  <c r="F504" i="25"/>
  <c r="F497" i="25"/>
  <c r="F494" i="25"/>
  <c r="F491" i="25"/>
  <c r="F490" i="25" s="1"/>
  <c r="F486" i="25"/>
  <c r="F485" i="25" s="1"/>
  <c r="F483" i="25"/>
  <c r="F482" i="25" s="1"/>
  <c r="F474" i="25"/>
  <c r="F473" i="25" s="1"/>
  <c r="F471" i="25"/>
  <c r="F470" i="25" s="1"/>
  <c r="F469" i="25" s="1"/>
  <c r="F467" i="25"/>
  <c r="F465" i="25"/>
  <c r="F463" i="25"/>
  <c r="F460" i="25"/>
  <c r="F457" i="25"/>
  <c r="F454" i="25"/>
  <c r="F449" i="25"/>
  <c r="F448" i="25" s="1"/>
  <c r="F447" i="25" s="1"/>
  <c r="F446" i="25" s="1"/>
  <c r="F443" i="25"/>
  <c r="F442" i="25" s="1"/>
  <c r="F439" i="25"/>
  <c r="F438" i="25" s="1"/>
  <c r="F437" i="25" s="1"/>
  <c r="F434" i="25"/>
  <c r="F432" i="25"/>
  <c r="F430" i="25"/>
  <c r="F428" i="25"/>
  <c r="F425" i="25"/>
  <c r="F423" i="25"/>
  <c r="F421" i="25" s="1"/>
  <c r="F419" i="25"/>
  <c r="F417" i="25"/>
  <c r="F415" i="25"/>
  <c r="F409" i="25"/>
  <c r="F407" i="25"/>
  <c r="F403" i="25"/>
  <c r="F402" i="25" s="1"/>
  <c r="F400" i="25"/>
  <c r="F399" i="25" s="1"/>
  <c r="F395" i="25"/>
  <c r="F392" i="25"/>
  <c r="F389" i="25"/>
  <c r="F386" i="25"/>
  <c r="F385" i="25" s="1"/>
  <c r="F383" i="25"/>
  <c r="F381" i="25"/>
  <c r="F378" i="25"/>
  <c r="F376" i="25"/>
  <c r="F371" i="25"/>
  <c r="F369" i="25"/>
  <c r="F366" i="25"/>
  <c r="F364" i="25"/>
  <c r="F362" i="25"/>
  <c r="F357" i="25"/>
  <c r="F356" i="25" s="1"/>
  <c r="F354" i="25"/>
  <c r="F352" i="25"/>
  <c r="F349" i="25"/>
  <c r="F344" i="25"/>
  <c r="F343" i="25" s="1"/>
  <c r="F341" i="25"/>
  <c r="F339" i="25"/>
  <c r="F337" i="25"/>
  <c r="F335" i="25"/>
  <c r="F333" i="25"/>
  <c r="F330" i="25"/>
  <c r="F328" i="25"/>
  <c r="F326" i="25"/>
  <c r="F324" i="25"/>
  <c r="F322" i="25"/>
  <c r="F317" i="25"/>
  <c r="F316" i="25" s="1"/>
  <c r="F314" i="25"/>
  <c r="F313" i="25" s="1"/>
  <c r="F311" i="25"/>
  <c r="F309" i="25"/>
  <c r="F307" i="25"/>
  <c r="F305" i="25"/>
  <c r="F302" i="25"/>
  <c r="F300" i="25"/>
  <c r="F298" i="25"/>
  <c r="F296" i="25"/>
  <c r="F294" i="25"/>
  <c r="F288" i="25"/>
  <c r="F286" i="25"/>
  <c r="F284" i="25"/>
  <c r="F282" i="25"/>
  <c r="F277" i="25"/>
  <c r="F276" i="25" s="1"/>
  <c r="F275" i="25" s="1"/>
  <c r="F274" i="25" s="1"/>
  <c r="F269" i="25"/>
  <c r="F265" i="25"/>
  <c r="F264" i="25" s="1"/>
  <c r="F261" i="25"/>
  <c r="F260" i="25" s="1"/>
  <c r="F256" i="25"/>
  <c r="F254" i="25"/>
  <c r="F251" i="25"/>
  <c r="F249" i="25"/>
  <c r="F247" i="25"/>
  <c r="F245" i="25"/>
  <c r="F242" i="25"/>
  <c r="F239" i="25"/>
  <c r="F238" i="25" s="1"/>
  <c r="F237" i="25" s="1"/>
  <c r="F235" i="25"/>
  <c r="F234" i="25" s="1"/>
  <c r="F233" i="25" s="1"/>
  <c r="F230" i="25"/>
  <c r="F229" i="25" s="1"/>
  <c r="F227" i="25"/>
  <c r="F226" i="25" s="1"/>
  <c r="F224" i="25"/>
  <c r="F223" i="25" s="1"/>
  <c r="F221" i="25"/>
  <c r="F219" i="25"/>
  <c r="F217" i="25"/>
  <c r="F215" i="25"/>
  <c r="F208" i="25"/>
  <c r="F206" i="25"/>
  <c r="F203" i="25"/>
  <c r="F201" i="25"/>
  <c r="F199" i="25"/>
  <c r="F197" i="25"/>
  <c r="F191" i="25"/>
  <c r="F189" i="25"/>
  <c r="F185" i="25"/>
  <c r="F183" i="25"/>
  <c r="F181" i="25"/>
  <c r="F179" i="25"/>
  <c r="F177" i="25"/>
  <c r="F175" i="25"/>
  <c r="F171" i="25"/>
  <c r="F170" i="25" s="1"/>
  <c r="F164" i="25"/>
  <c r="F163" i="25" s="1"/>
  <c r="F160" i="25"/>
  <c r="F159" i="25" s="1"/>
  <c r="F157" i="25"/>
  <c r="F156" i="25" s="1"/>
  <c r="F147" i="25"/>
  <c r="F146" i="25" s="1"/>
  <c r="F145" i="25" s="1"/>
  <c r="F143" i="25"/>
  <c r="F142" i="25" s="1"/>
  <c r="F141" i="25" s="1"/>
  <c r="F140" i="25" s="1"/>
  <c r="F138" i="25"/>
  <c r="F136" i="25"/>
  <c r="F134" i="25"/>
  <c r="F129" i="25"/>
  <c r="F128" i="25" s="1"/>
  <c r="F126" i="25"/>
  <c r="F125" i="25" s="1"/>
  <c r="F124" i="25" s="1"/>
  <c r="F120" i="25"/>
  <c r="F119" i="25" s="1"/>
  <c r="F117" i="25"/>
  <c r="F115" i="25"/>
  <c r="F113" i="25"/>
  <c r="F111" i="25"/>
  <c r="F109" i="25"/>
  <c r="F106" i="25"/>
  <c r="F104" i="25"/>
  <c r="F102" i="25"/>
  <c r="F96" i="25"/>
  <c r="F94" i="25"/>
  <c r="F92" i="25"/>
  <c r="F90" i="25"/>
  <c r="F88" i="25"/>
  <c r="F85" i="25"/>
  <c r="F83" i="25"/>
  <c r="F80" i="25"/>
  <c r="F79" i="25" s="1"/>
  <c r="F76" i="25"/>
  <c r="F74" i="25"/>
  <c r="F71" i="25"/>
  <c r="F67" i="25"/>
  <c r="F62" i="25"/>
  <c r="F61" i="25" s="1"/>
  <c r="F59" i="25"/>
  <c r="F58" i="25" s="1"/>
  <c r="F55" i="25"/>
  <c r="F54" i="25" s="1"/>
  <c r="F53" i="25" s="1"/>
  <c r="F50" i="25"/>
  <c r="F48" i="25"/>
  <c r="F44" i="25"/>
  <c r="F43" i="25" s="1"/>
  <c r="F40" i="25"/>
  <c r="F39" i="25" s="1"/>
  <c r="F38" i="25" s="1"/>
  <c r="F36" i="25"/>
  <c r="F33" i="25"/>
  <c r="F29" i="25"/>
  <c r="F24" i="25"/>
  <c r="F21" i="25"/>
  <c r="F19" i="25"/>
  <c r="F15" i="25"/>
  <c r="F14" i="25" s="1"/>
  <c r="F13" i="25" s="1"/>
  <c r="G468" i="12"/>
  <c r="G430" i="12"/>
  <c r="G317" i="12"/>
  <c r="G316" i="12" s="1"/>
  <c r="G557" i="12"/>
  <c r="F454" i="17"/>
  <c r="F390" i="17"/>
  <c r="F371" i="17"/>
  <c r="F352" i="17"/>
  <c r="F511" i="25" l="1"/>
  <c r="F510" i="25" s="1"/>
  <c r="G511" i="25"/>
  <c r="G510" i="25" s="1"/>
  <c r="G481" i="25"/>
  <c r="G476" i="25" s="1"/>
  <c r="G414" i="25"/>
  <c r="G413" i="25" s="1"/>
  <c r="G412" i="25" s="1"/>
  <c r="F414" i="25"/>
  <c r="F413" i="25" s="1"/>
  <c r="F412" i="25" s="1"/>
  <c r="F368" i="25"/>
  <c r="G368" i="25"/>
  <c r="G332" i="25"/>
  <c r="F361" i="25"/>
  <c r="G361" i="25"/>
  <c r="F332" i="25"/>
  <c r="G304" i="25"/>
  <c r="F304" i="25"/>
  <c r="G241" i="25"/>
  <c r="F241" i="25"/>
  <c r="F87" i="25"/>
  <c r="F253" i="25"/>
  <c r="G87" i="25"/>
  <c r="G205" i="25"/>
  <c r="F123" i="25"/>
  <c r="F205" i="25"/>
  <c r="F436" i="25"/>
  <c r="F66" i="25"/>
  <c r="F65" i="25" s="1"/>
  <c r="F82" i="25"/>
  <c r="F78" i="25" s="1"/>
  <c r="G436" i="25"/>
  <c r="G188" i="25"/>
  <c r="G187" i="25" s="1"/>
  <c r="G150" i="25"/>
  <c r="G149" i="25" s="1"/>
  <c r="F188" i="25"/>
  <c r="F187" i="25" s="1"/>
  <c r="F268" i="25"/>
  <c r="G66" i="25"/>
  <c r="G65" i="25" s="1"/>
  <c r="G133" i="25"/>
  <c r="G132" i="25" s="1"/>
  <c r="F481" i="25"/>
  <c r="F476" i="25" s="1"/>
  <c r="G47" i="25"/>
  <c r="G42" i="25" s="1"/>
  <c r="G82" i="25"/>
  <c r="G78" i="25" s="1"/>
  <c r="F503" i="25"/>
  <c r="F502" i="25" s="1"/>
  <c r="F501" i="25" s="1"/>
  <c r="F166" i="25"/>
  <c r="F162" i="25" s="1"/>
  <c r="F348" i="25"/>
  <c r="F347" i="25" s="1"/>
  <c r="F346" i="25" s="1"/>
  <c r="G18" i="25"/>
  <c r="G17" i="25" s="1"/>
  <c r="G281" i="25"/>
  <c r="G280" i="25" s="1"/>
  <c r="G279" i="25" s="1"/>
  <c r="G273" i="25" s="1"/>
  <c r="G348" i="25"/>
  <c r="G347" i="25" s="1"/>
  <c r="G346" i="25" s="1"/>
  <c r="F18" i="25"/>
  <c r="F17" i="25" s="1"/>
  <c r="F73" i="25"/>
  <c r="F281" i="25"/>
  <c r="F280" i="25" s="1"/>
  <c r="F279" i="25" s="1"/>
  <c r="F273" i="25" s="1"/>
  <c r="F406" i="25"/>
  <c r="F405" i="25" s="1"/>
  <c r="G268" i="25"/>
  <c r="G503" i="25"/>
  <c r="G502" i="25" s="1"/>
  <c r="G501" i="25" s="1"/>
  <c r="G453" i="25"/>
  <c r="G452" i="25" s="1"/>
  <c r="G451" i="25" s="1"/>
  <c r="F453" i="25"/>
  <c r="F452" i="25" s="1"/>
  <c r="F451" i="25" s="1"/>
  <c r="G293" i="25"/>
  <c r="F293" i="25"/>
  <c r="G73" i="25"/>
  <c r="G196" i="25"/>
  <c r="G195" i="25" s="1"/>
  <c r="F150" i="25"/>
  <c r="F149" i="25" s="1"/>
  <c r="F174" i="25"/>
  <c r="F259" i="25"/>
  <c r="G321" i="25"/>
  <c r="F101" i="25"/>
  <c r="F214" i="25"/>
  <c r="F213" i="25" s="1"/>
  <c r="F212" i="25" s="1"/>
  <c r="F321" i="25"/>
  <c r="F375" i="25"/>
  <c r="F398" i="25"/>
  <c r="G101" i="25"/>
  <c r="G174" i="25"/>
  <c r="G214" i="25"/>
  <c r="G213" i="25" s="1"/>
  <c r="G212" i="25" s="1"/>
  <c r="G406" i="25"/>
  <c r="G405" i="25" s="1"/>
  <c r="F28" i="25"/>
  <c r="F27" i="25" s="1"/>
  <c r="F26" i="25" s="1"/>
  <c r="F196" i="25"/>
  <c r="F195" i="25" s="1"/>
  <c r="G375" i="25"/>
  <c r="F133" i="25"/>
  <c r="F132" i="25" s="1"/>
  <c r="F47" i="25"/>
  <c r="F42" i="25" s="1"/>
  <c r="F388" i="25"/>
  <c r="F493" i="25"/>
  <c r="F489" i="25" s="1"/>
  <c r="F488" i="25" s="1"/>
  <c r="F528" i="25"/>
  <c r="G28" i="25"/>
  <c r="G27" i="25" s="1"/>
  <c r="G26" i="25" s="1"/>
  <c r="G108" i="25"/>
  <c r="G253" i="25"/>
  <c r="G388" i="25"/>
  <c r="G493" i="25"/>
  <c r="G489" i="25" s="1"/>
  <c r="G488" i="25" s="1"/>
  <c r="G528" i="25"/>
  <c r="G259" i="25"/>
  <c r="G123" i="25"/>
  <c r="G166" i="25"/>
  <c r="G162" i="25" s="1"/>
  <c r="G398" i="25"/>
  <c r="F108" i="25"/>
  <c r="F566" i="17"/>
  <c r="F565" i="17" s="1"/>
  <c r="F571" i="17"/>
  <c r="F573" i="17"/>
  <c r="G194" i="25" l="1"/>
  <c r="F232" i="25"/>
  <c r="F194" i="25"/>
  <c r="G411" i="25"/>
  <c r="F411" i="25"/>
  <c r="F57" i="25"/>
  <c r="F12" i="25" s="1"/>
  <c r="F173" i="25"/>
  <c r="F131" i="25" s="1"/>
  <c r="G173" i="25"/>
  <c r="G131" i="25" s="1"/>
  <c r="G100" i="25"/>
  <c r="G99" i="25" s="1"/>
  <c r="G98" i="25" s="1"/>
  <c r="G232" i="25"/>
  <c r="F500" i="25"/>
  <c r="F360" i="25"/>
  <c r="F359" i="25" s="1"/>
  <c r="F292" i="25"/>
  <c r="F291" i="25" s="1"/>
  <c r="F258" i="25"/>
  <c r="G292" i="25"/>
  <c r="G291" i="25" s="1"/>
  <c r="G258" i="25"/>
  <c r="F445" i="25"/>
  <c r="F100" i="25"/>
  <c r="F99" i="25" s="1"/>
  <c r="F98" i="25" s="1"/>
  <c r="G500" i="25"/>
  <c r="G360" i="25"/>
  <c r="G359" i="25" s="1"/>
  <c r="G374" i="25"/>
  <c r="G373" i="25" s="1"/>
  <c r="G445" i="25"/>
  <c r="F374" i="25"/>
  <c r="F373" i="25" s="1"/>
  <c r="G320" i="25"/>
  <c r="G319" i="25" s="1"/>
  <c r="F320" i="25"/>
  <c r="F319" i="25" s="1"/>
  <c r="G57" i="25"/>
  <c r="G12" i="25" s="1"/>
  <c r="G559" i="12"/>
  <c r="G284" i="12"/>
  <c r="G283" i="12" s="1"/>
  <c r="G581" i="12"/>
  <c r="G580" i="12" s="1"/>
  <c r="G454" i="12"/>
  <c r="G453" i="12" s="1"/>
  <c r="G449" i="12"/>
  <c r="G438" i="12"/>
  <c r="G405" i="12"/>
  <c r="G404" i="12" s="1"/>
  <c r="G403" i="12" s="1"/>
  <c r="G219" i="12"/>
  <c r="G204" i="12"/>
  <c r="G185" i="12"/>
  <c r="G184" i="12" s="1"/>
  <c r="G183" i="12" s="1"/>
  <c r="G174" i="12"/>
  <c r="G173" i="12" s="1"/>
  <c r="G169" i="12"/>
  <c r="G165" i="12"/>
  <c r="G366" i="12"/>
  <c r="G145" i="12"/>
  <c r="G339" i="12"/>
  <c r="G338" i="12" s="1"/>
  <c r="G337" i="12" s="1"/>
  <c r="G193" i="25" l="1"/>
  <c r="F193" i="25"/>
  <c r="G290" i="25"/>
  <c r="F290" i="25"/>
  <c r="F188" i="17"/>
  <c r="F421" i="17"/>
  <c r="F29" i="17"/>
  <c r="F28" i="17"/>
  <c r="G542" i="25" l="1"/>
  <c r="F542" i="25"/>
  <c r="F49" i="17"/>
  <c r="F48" i="17" s="1"/>
  <c r="F43" i="17"/>
  <c r="F409" i="17" l="1"/>
  <c r="F376" i="17"/>
  <c r="F375" i="17" s="1"/>
  <c r="F360" i="17"/>
  <c r="F327" i="17"/>
  <c r="F326" i="17" s="1"/>
  <c r="F325" i="17" s="1"/>
  <c r="F220" i="17"/>
  <c r="F259" i="17" l="1"/>
  <c r="F249" i="17" l="1"/>
  <c r="F524" i="17"/>
  <c r="F523" i="17" s="1"/>
  <c r="F229" i="17"/>
  <c r="F228" i="17" s="1"/>
  <c r="F225" i="17"/>
  <c r="F224" i="17" s="1"/>
  <c r="F276" i="17"/>
  <c r="F478" i="17"/>
  <c r="F477" i="17" s="1"/>
  <c r="F456" i="17"/>
  <c r="F194" i="17"/>
  <c r="F138" i="17"/>
  <c r="F137" i="17" s="1"/>
  <c r="F122" i="17" l="1"/>
  <c r="F114" i="17"/>
  <c r="G607" i="12"/>
  <c r="G606" i="12" s="1"/>
  <c r="G605" i="12" s="1"/>
  <c r="G604" i="12" s="1"/>
  <c r="G603" i="12" s="1"/>
  <c r="F53" i="17"/>
  <c r="F52" i="17" s="1"/>
  <c r="F51" i="17" s="1"/>
  <c r="F258" i="17"/>
  <c r="H527" i="26"/>
  <c r="G527" i="26"/>
  <c r="G567" i="12"/>
  <c r="F464" i="17"/>
  <c r="H533" i="26"/>
  <c r="G533" i="26"/>
  <c r="F470" i="17"/>
  <c r="G573" i="12"/>
  <c r="F190" i="17"/>
  <c r="G234" i="12"/>
  <c r="G424" i="12"/>
  <c r="F346" i="17" l="1"/>
  <c r="F291" i="17"/>
  <c r="E27" i="27" l="1"/>
  <c r="D27" i="27"/>
  <c r="H573" i="26"/>
  <c r="H572" i="26" s="1"/>
  <c r="H571" i="26" s="1"/>
  <c r="G573" i="26"/>
  <c r="G572" i="26" s="1"/>
  <c r="G571" i="26" s="1"/>
  <c r="H568" i="26"/>
  <c r="H567" i="26" s="1"/>
  <c r="H566" i="26" s="1"/>
  <c r="G568" i="26"/>
  <c r="G567" i="26" s="1"/>
  <c r="G566" i="26" s="1"/>
  <c r="H561" i="26"/>
  <c r="G561" i="26"/>
  <c r="H559" i="26"/>
  <c r="G559" i="26"/>
  <c r="H553" i="26"/>
  <c r="G553" i="26"/>
  <c r="H550" i="26"/>
  <c r="G550" i="26"/>
  <c r="H548" i="26"/>
  <c r="G548" i="26"/>
  <c r="H538" i="26"/>
  <c r="H537" i="26" s="1"/>
  <c r="H536" i="26" s="1"/>
  <c r="H535" i="26" s="1"/>
  <c r="G538" i="26"/>
  <c r="G537" i="26" s="1"/>
  <c r="G536" i="26" s="1"/>
  <c r="G535" i="26" s="1"/>
  <c r="H531" i="26"/>
  <c r="G531" i="26"/>
  <c r="H529" i="26"/>
  <c r="G529" i="26"/>
  <c r="H520" i="26"/>
  <c r="G520" i="26"/>
  <c r="G518" i="26"/>
  <c r="H518" i="26"/>
  <c r="H516" i="26"/>
  <c r="G516" i="26"/>
  <c r="H514" i="26"/>
  <c r="G514" i="26"/>
  <c r="H507" i="26"/>
  <c r="G507" i="26"/>
  <c r="H493" i="26"/>
  <c r="H492" i="26" s="1"/>
  <c r="H491" i="26" s="1"/>
  <c r="H490" i="26" s="1"/>
  <c r="G493" i="26"/>
  <c r="G492" i="26" s="1"/>
  <c r="G491" i="26" s="1"/>
  <c r="G490" i="26" s="1"/>
  <c r="H488" i="26"/>
  <c r="G488" i="26"/>
  <c r="H486" i="26"/>
  <c r="G486" i="26"/>
  <c r="H482" i="26"/>
  <c r="H481" i="26" s="1"/>
  <c r="G482" i="26"/>
  <c r="G481" i="26" s="1"/>
  <c r="H479" i="26"/>
  <c r="H478" i="26" s="1"/>
  <c r="G479" i="26"/>
  <c r="G478" i="26" s="1"/>
  <c r="H474" i="26"/>
  <c r="G474" i="26"/>
  <c r="H468" i="26"/>
  <c r="G468" i="26"/>
  <c r="H465" i="26"/>
  <c r="H464" i="26" s="1"/>
  <c r="G465" i="26"/>
  <c r="G464" i="26" s="1"/>
  <c r="H462" i="26"/>
  <c r="G462" i="26"/>
  <c r="H460" i="26"/>
  <c r="G460" i="26"/>
  <c r="H457" i="26"/>
  <c r="G457" i="26"/>
  <c r="H455" i="26"/>
  <c r="G455" i="26"/>
  <c r="H450" i="26"/>
  <c r="G450" i="26"/>
  <c r="H448" i="26"/>
  <c r="G448" i="26"/>
  <c r="H445" i="26"/>
  <c r="G445" i="26"/>
  <c r="H443" i="26"/>
  <c r="G443" i="26"/>
  <c r="H441" i="26"/>
  <c r="G441" i="26"/>
  <c r="H433" i="26"/>
  <c r="G433" i="26"/>
  <c r="H431" i="26"/>
  <c r="G431" i="26"/>
  <c r="H423" i="26"/>
  <c r="H422" i="26" s="1"/>
  <c r="G423" i="26"/>
  <c r="G422" i="26" s="1"/>
  <c r="H420" i="26"/>
  <c r="G420" i="26"/>
  <c r="H416" i="26"/>
  <c r="G416" i="26"/>
  <c r="H414" i="26"/>
  <c r="G414" i="26"/>
  <c r="G412" i="26"/>
  <c r="H412" i="26"/>
  <c r="H409" i="26"/>
  <c r="G409" i="26"/>
  <c r="H407" i="26"/>
  <c r="G407" i="26"/>
  <c r="H405" i="26"/>
  <c r="G405" i="26"/>
  <c r="H403" i="26"/>
  <c r="G403" i="26"/>
  <c r="H401" i="26"/>
  <c r="G401" i="26"/>
  <c r="H396" i="26"/>
  <c r="H395" i="26" s="1"/>
  <c r="G396" i="26"/>
  <c r="G395" i="26" s="1"/>
  <c r="H390" i="26"/>
  <c r="G390" i="26"/>
  <c r="H388" i="26"/>
  <c r="G388" i="26"/>
  <c r="H386" i="26"/>
  <c r="G386" i="26"/>
  <c r="H384" i="26"/>
  <c r="G384" i="26"/>
  <c r="H381" i="26"/>
  <c r="G381" i="26"/>
  <c r="H379" i="26"/>
  <c r="G379" i="26"/>
  <c r="H377" i="26"/>
  <c r="G377" i="26"/>
  <c r="H375" i="26"/>
  <c r="G375" i="26"/>
  <c r="H373" i="26"/>
  <c r="G373" i="26"/>
  <c r="H367" i="26"/>
  <c r="H366" i="26" s="1"/>
  <c r="H365" i="26" s="1"/>
  <c r="G367" i="26"/>
  <c r="G366" i="26" s="1"/>
  <c r="G365" i="26" s="1"/>
  <c r="H359" i="26"/>
  <c r="G359" i="26"/>
  <c r="H357" i="26"/>
  <c r="H356" i="26" s="1"/>
  <c r="H355" i="26" s="1"/>
  <c r="G357" i="26"/>
  <c r="G356" i="26" s="1"/>
  <c r="G355" i="26" s="1"/>
  <c r="H351" i="26"/>
  <c r="G351" i="26"/>
  <c r="H347" i="26"/>
  <c r="G347" i="26"/>
  <c r="H345" i="26"/>
  <c r="G345" i="26"/>
  <c r="H343" i="26"/>
  <c r="G343" i="26"/>
  <c r="H341" i="26"/>
  <c r="G341" i="26"/>
  <c r="H337" i="26"/>
  <c r="H336" i="26" s="1"/>
  <c r="H335" i="26" s="1"/>
  <c r="G337" i="26"/>
  <c r="G336" i="26" s="1"/>
  <c r="G335" i="26" s="1"/>
  <c r="H331" i="26"/>
  <c r="H330" i="26" s="1"/>
  <c r="H329" i="26" s="1"/>
  <c r="H328" i="26" s="1"/>
  <c r="G331" i="26"/>
  <c r="G330" i="26" s="1"/>
  <c r="G329" i="26" s="1"/>
  <c r="G328" i="26" s="1"/>
  <c r="H325" i="26"/>
  <c r="H324" i="26" s="1"/>
  <c r="H323" i="26" s="1"/>
  <c r="H322" i="26" s="1"/>
  <c r="G325" i="26"/>
  <c r="G324" i="26" s="1"/>
  <c r="G323" i="26" s="1"/>
  <c r="G322" i="26" s="1"/>
  <c r="H320" i="26"/>
  <c r="H319" i="26" s="1"/>
  <c r="H318" i="26" s="1"/>
  <c r="H317" i="26" s="1"/>
  <c r="G320" i="26"/>
  <c r="G319" i="26" s="1"/>
  <c r="G318" i="26" s="1"/>
  <c r="G317" i="26" s="1"/>
  <c r="H312" i="26"/>
  <c r="G312" i="26"/>
  <c r="H309" i="26"/>
  <c r="G309" i="26"/>
  <c r="H306" i="26"/>
  <c r="G306" i="26"/>
  <c r="H301" i="26"/>
  <c r="G301" i="26"/>
  <c r="H295" i="26"/>
  <c r="G295" i="26"/>
  <c r="H292" i="26"/>
  <c r="G292" i="26"/>
  <c r="H289" i="26"/>
  <c r="H288" i="26" s="1"/>
  <c r="G289" i="26"/>
  <c r="G288" i="26" s="1"/>
  <c r="H284" i="26"/>
  <c r="H283" i="26" s="1"/>
  <c r="G284" i="26"/>
  <c r="G283" i="26" s="1"/>
  <c r="H281" i="26"/>
  <c r="H280" i="26" s="1"/>
  <c r="G281" i="26"/>
  <c r="G280" i="26" s="1"/>
  <c r="H276" i="26"/>
  <c r="H275" i="26" s="1"/>
  <c r="G276" i="26"/>
  <c r="G275" i="26" s="1"/>
  <c r="H273" i="26"/>
  <c r="H272" i="26" s="1"/>
  <c r="H271" i="26" s="1"/>
  <c r="G273" i="26"/>
  <c r="G272" i="26" s="1"/>
  <c r="G271" i="26" s="1"/>
  <c r="H269" i="26"/>
  <c r="G269" i="26"/>
  <c r="H267" i="26"/>
  <c r="G267" i="26"/>
  <c r="H265" i="26"/>
  <c r="G265" i="26"/>
  <c r="H262" i="26"/>
  <c r="G262" i="26"/>
  <c r="H259" i="26"/>
  <c r="G259" i="26"/>
  <c r="H256" i="26"/>
  <c r="G256" i="26"/>
  <c r="H251" i="26"/>
  <c r="H250" i="26" s="1"/>
  <c r="H249" i="26" s="1"/>
  <c r="H248" i="26" s="1"/>
  <c r="G251" i="26"/>
  <c r="G250" i="26" s="1"/>
  <c r="G249" i="26" s="1"/>
  <c r="G248" i="26" s="1"/>
  <c r="H245" i="26"/>
  <c r="H244" i="26" s="1"/>
  <c r="H243" i="26" s="1"/>
  <c r="H242" i="26" s="1"/>
  <c r="H241" i="26" s="1"/>
  <c r="G245" i="26"/>
  <c r="G244" i="26" s="1"/>
  <c r="G243" i="26" s="1"/>
  <c r="G242" i="26" s="1"/>
  <c r="G241" i="26" s="1"/>
  <c r="H239" i="26"/>
  <c r="G239" i="26"/>
  <c r="H235" i="26"/>
  <c r="G235" i="26"/>
  <c r="H230" i="26"/>
  <c r="H229" i="26" s="1"/>
  <c r="H228" i="26" s="1"/>
  <c r="H227" i="26" s="1"/>
  <c r="G230" i="26"/>
  <c r="G229" i="26" s="1"/>
  <c r="G228" i="26" s="1"/>
  <c r="G227" i="26" s="1"/>
  <c r="H224" i="26"/>
  <c r="H221" i="26" s="1"/>
  <c r="G224" i="26"/>
  <c r="G221" i="26" s="1"/>
  <c r="H218" i="26"/>
  <c r="H217" i="26" s="1"/>
  <c r="G218" i="26"/>
  <c r="G217" i="26" s="1"/>
  <c r="H214" i="26"/>
  <c r="H213" i="26" s="1"/>
  <c r="G214" i="26"/>
  <c r="G213" i="26" s="1"/>
  <c r="H209" i="26"/>
  <c r="G209" i="26"/>
  <c r="H207" i="26"/>
  <c r="G207" i="26"/>
  <c r="H204" i="26"/>
  <c r="G204" i="26"/>
  <c r="H202" i="26"/>
  <c r="G202" i="26"/>
  <c r="H200" i="26"/>
  <c r="G200" i="26"/>
  <c r="H198" i="26"/>
  <c r="G198" i="26"/>
  <c r="H192" i="26"/>
  <c r="H191" i="26" s="1"/>
  <c r="H190" i="26" s="1"/>
  <c r="G192" i="26"/>
  <c r="G191" i="26" s="1"/>
  <c r="G190" i="26" s="1"/>
  <c r="H188" i="26"/>
  <c r="H187" i="26" s="1"/>
  <c r="H186" i="26" s="1"/>
  <c r="G188" i="26"/>
  <c r="G187" i="26" s="1"/>
  <c r="G186" i="26" s="1"/>
  <c r="H183" i="26"/>
  <c r="H182" i="26" s="1"/>
  <c r="G183" i="26"/>
  <c r="G182" i="26" s="1"/>
  <c r="H180" i="26"/>
  <c r="H179" i="26" s="1"/>
  <c r="G180" i="26"/>
  <c r="G179" i="26" s="1"/>
  <c r="H174" i="26"/>
  <c r="H167" i="26" s="1"/>
  <c r="G174" i="26"/>
  <c r="H163" i="26"/>
  <c r="H162" i="26" s="1"/>
  <c r="G163" i="26"/>
  <c r="G162" i="26" s="1"/>
  <c r="H160" i="26"/>
  <c r="G160" i="26"/>
  <c r="H158" i="26"/>
  <c r="G158" i="26"/>
  <c r="H156" i="26"/>
  <c r="G156" i="26"/>
  <c r="H150" i="26"/>
  <c r="G150" i="26"/>
  <c r="H148" i="26"/>
  <c r="G148" i="26"/>
  <c r="H143" i="26"/>
  <c r="H142" i="26" s="1"/>
  <c r="G143" i="26"/>
  <c r="G142" i="26" s="1"/>
  <c r="H140" i="26"/>
  <c r="H139" i="26" s="1"/>
  <c r="G140" i="26"/>
  <c r="G139" i="26" s="1"/>
  <c r="H135" i="26"/>
  <c r="H134" i="26" s="1"/>
  <c r="G135" i="26"/>
  <c r="G134" i="26" s="1"/>
  <c r="H132" i="26"/>
  <c r="H131" i="26" s="1"/>
  <c r="G132" i="26"/>
  <c r="G131" i="26" s="1"/>
  <c r="H129" i="26"/>
  <c r="G129" i="26"/>
  <c r="G127" i="26"/>
  <c r="H127" i="26"/>
  <c r="H122" i="26"/>
  <c r="H121" i="26" s="1"/>
  <c r="H120" i="26" s="1"/>
  <c r="G122" i="26"/>
  <c r="G121" i="26" s="1"/>
  <c r="G120" i="26" s="1"/>
  <c r="H118" i="26"/>
  <c r="H117" i="26" s="1"/>
  <c r="H116" i="26" s="1"/>
  <c r="H115" i="26" s="1"/>
  <c r="G118" i="26"/>
  <c r="G117" i="26" s="1"/>
  <c r="G116" i="26" s="1"/>
  <c r="G115" i="26" s="1"/>
  <c r="H113" i="26"/>
  <c r="G113" i="26"/>
  <c r="H111" i="26"/>
  <c r="G111" i="26"/>
  <c r="H109" i="26"/>
  <c r="G109" i="26"/>
  <c r="H104" i="26"/>
  <c r="H103" i="26" s="1"/>
  <c r="G104" i="26"/>
  <c r="G103" i="26" s="1"/>
  <c r="H101" i="26"/>
  <c r="H100" i="26" s="1"/>
  <c r="H99" i="26" s="1"/>
  <c r="G101" i="26"/>
  <c r="G100" i="26" s="1"/>
  <c r="G99" i="26" s="1"/>
  <c r="H95" i="26"/>
  <c r="H94" i="26" s="1"/>
  <c r="G95" i="26"/>
  <c r="G94" i="26" s="1"/>
  <c r="H92" i="26"/>
  <c r="G92" i="26"/>
  <c r="H90" i="26"/>
  <c r="G90" i="26"/>
  <c r="H88" i="26"/>
  <c r="G88" i="26"/>
  <c r="H86" i="26"/>
  <c r="G86" i="26"/>
  <c r="H84" i="26"/>
  <c r="G84" i="26"/>
  <c r="H81" i="26"/>
  <c r="G81" i="26"/>
  <c r="H79" i="26"/>
  <c r="G79" i="26"/>
  <c r="H77" i="26"/>
  <c r="G77" i="26"/>
  <c r="H71" i="26"/>
  <c r="G71" i="26"/>
  <c r="H69" i="26"/>
  <c r="G69" i="26"/>
  <c r="H67" i="26"/>
  <c r="G67" i="26"/>
  <c r="H65" i="26"/>
  <c r="G65" i="26"/>
  <c r="H62" i="26"/>
  <c r="G62" i="26"/>
  <c r="H60" i="26"/>
  <c r="G60" i="26"/>
  <c r="H57" i="26"/>
  <c r="H56" i="26" s="1"/>
  <c r="G57" i="26"/>
  <c r="G56" i="26" s="1"/>
  <c r="H53" i="26"/>
  <c r="G53" i="26"/>
  <c r="H51" i="26"/>
  <c r="G51" i="26"/>
  <c r="H48" i="26"/>
  <c r="G48" i="26"/>
  <c r="H44" i="26"/>
  <c r="H43" i="26" s="1"/>
  <c r="G44" i="26"/>
  <c r="G43" i="26" s="1"/>
  <c r="H36" i="26"/>
  <c r="H35" i="26" s="1"/>
  <c r="H34" i="26" s="1"/>
  <c r="G36" i="26"/>
  <c r="G35" i="26" s="1"/>
  <c r="G34" i="26" s="1"/>
  <c r="H32" i="26"/>
  <c r="H31" i="26" s="1"/>
  <c r="H30" i="26" s="1"/>
  <c r="G32" i="26"/>
  <c r="G31" i="26" s="1"/>
  <c r="G30" i="26" s="1"/>
  <c r="H28" i="26"/>
  <c r="G28" i="26"/>
  <c r="H25" i="26"/>
  <c r="G25" i="26"/>
  <c r="H21" i="26"/>
  <c r="G21" i="26"/>
  <c r="H16" i="26"/>
  <c r="H15" i="26" s="1"/>
  <c r="H14" i="26" s="1"/>
  <c r="G16" i="26"/>
  <c r="G15" i="26" s="1"/>
  <c r="G14" i="26" s="1"/>
  <c r="H513" i="26" l="1"/>
  <c r="H512" i="26" s="1"/>
  <c r="H511" i="26" s="1"/>
  <c r="G513" i="26"/>
  <c r="G512" i="26" s="1"/>
  <c r="G511" i="26" s="1"/>
  <c r="G454" i="26"/>
  <c r="H454" i="26"/>
  <c r="H440" i="26"/>
  <c r="G440" i="26"/>
  <c r="H427" i="26"/>
  <c r="H426" i="26" s="1"/>
  <c r="H425" i="26" s="1"/>
  <c r="G411" i="26"/>
  <c r="G427" i="26"/>
  <c r="G426" i="26" s="1"/>
  <c r="G425" i="26" s="1"/>
  <c r="H411" i="26"/>
  <c r="G400" i="26"/>
  <c r="H400" i="26"/>
  <c r="H166" i="26"/>
  <c r="H165" i="26" s="1"/>
  <c r="G167" i="26"/>
  <c r="G340" i="26"/>
  <c r="G339" i="26" s="1"/>
  <c r="G334" i="26" s="1"/>
  <c r="H340" i="26"/>
  <c r="H339" i="26" s="1"/>
  <c r="H334" i="26" s="1"/>
  <c r="H300" i="26"/>
  <c r="G506" i="26"/>
  <c r="G505" i="26" s="1"/>
  <c r="G495" i="26" s="1"/>
  <c r="H506" i="26"/>
  <c r="H505" i="26" s="1"/>
  <c r="H495" i="26" s="1"/>
  <c r="G300" i="26"/>
  <c r="G59" i="26"/>
  <c r="G55" i="26" s="1"/>
  <c r="H126" i="26"/>
  <c r="H125" i="26" s="1"/>
  <c r="H124" i="26" s="1"/>
  <c r="G234" i="26"/>
  <c r="G233" i="26" s="1"/>
  <c r="G232" i="26" s="1"/>
  <c r="G226" i="26" s="1"/>
  <c r="G206" i="26"/>
  <c r="H477" i="26"/>
  <c r="H467" i="26"/>
  <c r="H558" i="26"/>
  <c r="H557" i="26" s="1"/>
  <c r="H556" i="26" s="1"/>
  <c r="H555" i="26" s="1"/>
  <c r="G477" i="26"/>
  <c r="G565" i="26"/>
  <c r="G564" i="26" s="1"/>
  <c r="H50" i="26"/>
  <c r="H447" i="26"/>
  <c r="G467" i="26"/>
  <c r="G558" i="26"/>
  <c r="G557" i="26" s="1"/>
  <c r="G556" i="26" s="1"/>
  <c r="G555" i="26" s="1"/>
  <c r="H42" i="26"/>
  <c r="H234" i="26"/>
  <c r="H233" i="26" s="1"/>
  <c r="H232" i="26" s="1"/>
  <c r="H226" i="26" s="1"/>
  <c r="G255" i="26"/>
  <c r="G254" i="26" s="1"/>
  <c r="G253" i="26" s="1"/>
  <c r="G372" i="26"/>
  <c r="H76" i="26"/>
  <c r="G108" i="26"/>
  <c r="G107" i="26" s="1"/>
  <c r="H372" i="26"/>
  <c r="H547" i="26"/>
  <c r="H546" i="26" s="1"/>
  <c r="H545" i="26" s="1"/>
  <c r="H544" i="26" s="1"/>
  <c r="G83" i="26"/>
  <c r="H20" i="26"/>
  <c r="H19" i="26" s="1"/>
  <c r="H18" i="26" s="1"/>
  <c r="H206" i="26"/>
  <c r="H255" i="26"/>
  <c r="H254" i="26" s="1"/>
  <c r="H253" i="26" s="1"/>
  <c r="H485" i="26"/>
  <c r="H484" i="26" s="1"/>
  <c r="G212" i="26"/>
  <c r="G211" i="26" s="1"/>
  <c r="H98" i="26"/>
  <c r="H108" i="26"/>
  <c r="H107" i="26" s="1"/>
  <c r="G126" i="26"/>
  <c r="G125" i="26" s="1"/>
  <c r="G124" i="26" s="1"/>
  <c r="H155" i="26"/>
  <c r="H154" i="26" s="1"/>
  <c r="H153" i="26" s="1"/>
  <c r="G383" i="26"/>
  <c r="G547" i="26"/>
  <c r="G546" i="26" s="1"/>
  <c r="G545" i="26" s="1"/>
  <c r="G544" i="26" s="1"/>
  <c r="H138" i="26"/>
  <c r="H137" i="26" s="1"/>
  <c r="G50" i="26"/>
  <c r="H59" i="26"/>
  <c r="H55" i="26" s="1"/>
  <c r="G155" i="26"/>
  <c r="G154" i="26" s="1"/>
  <c r="G153" i="26" s="1"/>
  <c r="H287" i="26"/>
  <c r="H286" i="26" s="1"/>
  <c r="G354" i="26"/>
  <c r="G353" i="26" s="1"/>
  <c r="H383" i="26"/>
  <c r="G64" i="26"/>
  <c r="G76" i="26"/>
  <c r="G287" i="26"/>
  <c r="G286" i="26" s="1"/>
  <c r="G447" i="26"/>
  <c r="G98" i="26"/>
  <c r="H64" i="26"/>
  <c r="G138" i="26"/>
  <c r="G137" i="26" s="1"/>
  <c r="G194" i="26"/>
  <c r="H212" i="26"/>
  <c r="H211" i="26" s="1"/>
  <c r="H83" i="26"/>
  <c r="H147" i="26"/>
  <c r="H146" i="26" s="1"/>
  <c r="H145" i="26" s="1"/>
  <c r="H194" i="26"/>
  <c r="G291" i="26"/>
  <c r="G20" i="26"/>
  <c r="G19" i="26" s="1"/>
  <c r="G18" i="26" s="1"/>
  <c r="G42" i="26"/>
  <c r="G147" i="26"/>
  <c r="G146" i="26" s="1"/>
  <c r="G145" i="26" s="1"/>
  <c r="H291" i="26"/>
  <c r="G485" i="26"/>
  <c r="G484" i="26" s="1"/>
  <c r="H279" i="26"/>
  <c r="H278" i="26" s="1"/>
  <c r="H354" i="26"/>
  <c r="H353" i="26" s="1"/>
  <c r="G279" i="26"/>
  <c r="G278" i="26" s="1"/>
  <c r="H565" i="26"/>
  <c r="H564" i="26" s="1"/>
  <c r="G528" i="12"/>
  <c r="G530" i="12"/>
  <c r="G532" i="12"/>
  <c r="G501" i="12"/>
  <c r="G446" i="12"/>
  <c r="G401" i="12"/>
  <c r="G400" i="12" s="1"/>
  <c r="H299" i="26" l="1"/>
  <c r="H298" i="26" s="1"/>
  <c r="G299" i="26"/>
  <c r="G298" i="26" s="1"/>
  <c r="H453" i="26"/>
  <c r="H452" i="26" s="1"/>
  <c r="G453" i="26"/>
  <c r="G452" i="26" s="1"/>
  <c r="H371" i="26"/>
  <c r="H370" i="26" s="1"/>
  <c r="G371" i="26"/>
  <c r="G370" i="26" s="1"/>
  <c r="G166" i="26"/>
  <c r="G165" i="26" s="1"/>
  <c r="G38" i="26"/>
  <c r="G13" i="26" s="1"/>
  <c r="H38" i="26"/>
  <c r="H13" i="26" s="1"/>
  <c r="H439" i="26"/>
  <c r="H438" i="26" s="1"/>
  <c r="H185" i="26"/>
  <c r="H152" i="26" s="1"/>
  <c r="G185" i="26"/>
  <c r="H510" i="26"/>
  <c r="H509" i="26" s="1"/>
  <c r="G439" i="26"/>
  <c r="G438" i="26" s="1"/>
  <c r="G75" i="26"/>
  <c r="G74" i="26" s="1"/>
  <c r="G73" i="26" s="1"/>
  <c r="G510" i="26"/>
  <c r="G509" i="26" s="1"/>
  <c r="G327" i="26"/>
  <c r="H106" i="26"/>
  <c r="H399" i="26"/>
  <c r="H398" i="26" s="1"/>
  <c r="G106" i="26"/>
  <c r="H75" i="26"/>
  <c r="H74" i="26" s="1"/>
  <c r="H73" i="26" s="1"/>
  <c r="H247" i="26"/>
  <c r="H327" i="26"/>
  <c r="G247" i="26"/>
  <c r="G399" i="26"/>
  <c r="G398" i="26" s="1"/>
  <c r="G527" i="12"/>
  <c r="G526" i="12" s="1"/>
  <c r="G83" i="12"/>
  <c r="G152" i="26" l="1"/>
  <c r="G12" i="26" s="1"/>
  <c r="H12" i="26"/>
  <c r="H369" i="26"/>
  <c r="H364" i="26" s="1"/>
  <c r="G369" i="26"/>
  <c r="G364" i="26" s="1"/>
  <c r="F544" i="17"/>
  <c r="F546" i="17"/>
  <c r="F542" i="17"/>
  <c r="F423" i="17"/>
  <c r="F368" i="17"/>
  <c r="F323" i="17"/>
  <c r="F322" i="17" s="1"/>
  <c r="F213" i="17"/>
  <c r="F113" i="17"/>
  <c r="F541" i="17" l="1"/>
  <c r="F540" i="17" s="1"/>
  <c r="F539" i="17" s="1"/>
  <c r="H575" i="26"/>
  <c r="G575" i="26"/>
  <c r="G463" i="12" l="1"/>
  <c r="F572" i="17" l="1"/>
  <c r="F518" i="17"/>
  <c r="F517" i="17" s="1"/>
  <c r="G572" i="12"/>
  <c r="G549" i="12"/>
  <c r="G543" i="12"/>
  <c r="G542" i="12" s="1"/>
  <c r="G355" i="12"/>
  <c r="G353" i="12"/>
  <c r="G351" i="12"/>
  <c r="G600" i="12"/>
  <c r="G613" i="12"/>
  <c r="G612" i="12" s="1"/>
  <c r="G611" i="12" s="1"/>
  <c r="G327" i="12"/>
  <c r="G326" i="12" s="1"/>
  <c r="G325" i="12" s="1"/>
  <c r="G324" i="12" s="1"/>
  <c r="G281" i="12"/>
  <c r="G280" i="12" s="1"/>
  <c r="G278" i="12"/>
  <c r="G277" i="12" s="1"/>
  <c r="G270" i="12"/>
  <c r="G269" i="12" s="1"/>
  <c r="G167" i="12"/>
  <c r="G140" i="12"/>
  <c r="G139" i="12" s="1"/>
  <c r="G137" i="12"/>
  <c r="G136" i="12" s="1"/>
  <c r="G132" i="12"/>
  <c r="G131" i="12" s="1"/>
  <c r="G117" i="12"/>
  <c r="G116" i="12" s="1"/>
  <c r="G115" i="12" s="1"/>
  <c r="G114" i="12" s="1"/>
  <c r="G91" i="12"/>
  <c r="G66" i="12"/>
  <c r="G43" i="12"/>
  <c r="G42" i="12" s="1"/>
  <c r="F582" i="17"/>
  <c r="F581" i="17" s="1"/>
  <c r="F580" i="17" s="1"/>
  <c r="F579" i="17" s="1"/>
  <c r="F521" i="17"/>
  <c r="F520" i="17" s="1"/>
  <c r="F506" i="17"/>
  <c r="F505" i="17" s="1"/>
  <c r="F469" i="17"/>
  <c r="F446" i="17"/>
  <c r="F222" i="17"/>
  <c r="F186" i="17"/>
  <c r="F184" i="17"/>
  <c r="F176" i="17"/>
  <c r="F175" i="17" s="1"/>
  <c r="F173" i="17"/>
  <c r="F172" i="17" s="1"/>
  <c r="F165" i="17"/>
  <c r="F164" i="17" s="1"/>
  <c r="F150" i="17"/>
  <c r="F149" i="17" s="1"/>
  <c r="F148" i="17" s="1"/>
  <c r="F147" i="17" s="1"/>
  <c r="F121" i="17"/>
  <c r="F96" i="17"/>
  <c r="F69" i="17"/>
  <c r="F42" i="17"/>
  <c r="F41" i="17" s="1"/>
  <c r="F27" i="17"/>
  <c r="G421" i="12"/>
  <c r="F343" i="17"/>
  <c r="K535" i="12"/>
  <c r="G618" i="12"/>
  <c r="G620" i="12"/>
  <c r="F94" i="17"/>
  <c r="G487" i="12"/>
  <c r="G477" i="12"/>
  <c r="F399" i="17"/>
  <c r="G489" i="12"/>
  <c r="G491" i="12"/>
  <c r="G493" i="12"/>
  <c r="G495" i="12"/>
  <c r="G482" i="12"/>
  <c r="G484" i="12"/>
  <c r="G479" i="12"/>
  <c r="G472" i="12"/>
  <c r="G465" i="12"/>
  <c r="G434" i="12"/>
  <c r="G417" i="12"/>
  <c r="G385" i="12"/>
  <c r="G383" i="12"/>
  <c r="G536" i="12"/>
  <c r="G570" i="12"/>
  <c r="G568" i="12"/>
  <c r="G562" i="12"/>
  <c r="G192" i="12"/>
  <c r="G189" i="12"/>
  <c r="G188" i="12" s="1"/>
  <c r="G187" i="12" s="1"/>
  <c r="G363" i="12"/>
  <c r="G362" i="12" s="1"/>
  <c r="G157" i="12"/>
  <c r="G357" i="12"/>
  <c r="G121" i="12"/>
  <c r="G120" i="12" s="1"/>
  <c r="G119" i="12" s="1"/>
  <c r="G78" i="12"/>
  <c r="F90" i="17"/>
  <c r="F570" i="17"/>
  <c r="F256" i="17"/>
  <c r="F261" i="17"/>
  <c r="F465" i="17"/>
  <c r="F463" i="17"/>
  <c r="F450" i="17"/>
  <c r="F467" i="17"/>
  <c r="F305" i="17"/>
  <c r="F244" i="17"/>
  <c r="F243" i="17" s="1"/>
  <c r="F242" i="17" s="1"/>
  <c r="F247" i="17"/>
  <c r="F240" i="17"/>
  <c r="F239" i="17" s="1"/>
  <c r="F206" i="17"/>
  <c r="F235" i="17"/>
  <c r="F234" i="17" s="1"/>
  <c r="F108" i="17"/>
  <c r="F87" i="17"/>
  <c r="F406" i="17"/>
  <c r="F394" i="17"/>
  <c r="F417" i="17"/>
  <c r="F387" i="17"/>
  <c r="F415" i="17"/>
  <c r="F411" i="17"/>
  <c r="F459" i="17"/>
  <c r="F401" i="17"/>
  <c r="F356" i="17"/>
  <c r="F339" i="17"/>
  <c r="F307" i="17"/>
  <c r="F19" i="17"/>
  <c r="G309" i="12"/>
  <c r="G306" i="12"/>
  <c r="F555" i="17"/>
  <c r="F558" i="17"/>
  <c r="G551" i="12"/>
  <c r="G538" i="12"/>
  <c r="G428" i="12"/>
  <c r="G381" i="12"/>
  <c r="G379" i="12"/>
  <c r="G312" i="12"/>
  <c r="G566" i="12"/>
  <c r="G564" i="12"/>
  <c r="G470" i="12"/>
  <c r="G432" i="12"/>
  <c r="G396" i="12"/>
  <c r="G387" i="12"/>
  <c r="G180" i="12"/>
  <c r="G179" i="12" s="1"/>
  <c r="G112" i="12"/>
  <c r="F448" i="17"/>
  <c r="F363" i="17"/>
  <c r="F362" i="17" s="1"/>
  <c r="F350" i="17"/>
  <c r="F314" i="17"/>
  <c r="F312" i="17"/>
  <c r="F301" i="17"/>
  <c r="F561" i="17"/>
  <c r="F461" i="17"/>
  <c r="F392" i="17"/>
  <c r="F385" i="17"/>
  <c r="F413" i="17"/>
  <c r="F354" i="17"/>
  <c r="F318" i="17"/>
  <c r="F309" i="17"/>
  <c r="F145" i="17"/>
  <c r="G504" i="12"/>
  <c r="G394" i="12"/>
  <c r="G373" i="12"/>
  <c r="G372" i="12" s="1"/>
  <c r="G371" i="12" s="1"/>
  <c r="G160" i="12"/>
  <c r="G159" i="12" s="1"/>
  <c r="G108" i="12"/>
  <c r="F57" i="17"/>
  <c r="F56" i="17" s="1"/>
  <c r="F55" i="17" s="1"/>
  <c r="G365" i="12"/>
  <c r="G64" i="12"/>
  <c r="G47" i="12"/>
  <c r="G553" i="12"/>
  <c r="G27" i="12"/>
  <c r="F34" i="17"/>
  <c r="F92" i="17"/>
  <c r="F295" i="17"/>
  <c r="F426" i="17"/>
  <c r="F348" i="17"/>
  <c r="F316" i="17"/>
  <c r="F211" i="17"/>
  <c r="F263" i="17"/>
  <c r="F73" i="17"/>
  <c r="G129" i="12"/>
  <c r="G128" i="12" s="1"/>
  <c r="F154" i="17"/>
  <c r="F153" i="17" s="1"/>
  <c r="F152" i="17" s="1"/>
  <c r="F162" i="17"/>
  <c r="F161" i="17" s="1"/>
  <c r="F141" i="17"/>
  <c r="G211" i="12"/>
  <c r="G210" i="12" s="1"/>
  <c r="G177" i="12"/>
  <c r="G176" i="12" s="1"/>
  <c r="F383" i="17"/>
  <c r="F381" i="17"/>
  <c r="F337" i="17"/>
  <c r="F335" i="17"/>
  <c r="F330" i="17"/>
  <c r="F329" i="17" s="1"/>
  <c r="F303" i="17"/>
  <c r="F284" i="17"/>
  <c r="F283" i="17" s="1"/>
  <c r="F282" i="17" s="1"/>
  <c r="F281" i="17" s="1"/>
  <c r="F268" i="17"/>
  <c r="F267" i="17" s="1"/>
  <c r="F252" i="17"/>
  <c r="F250" i="17"/>
  <c r="F232" i="17"/>
  <c r="F231" i="17" s="1"/>
  <c r="F182" i="17"/>
  <c r="F169" i="17"/>
  <c r="F168" i="17" s="1"/>
  <c r="F159" i="17"/>
  <c r="F158" i="17" s="1"/>
  <c r="F130" i="17"/>
  <c r="F129" i="17" s="1"/>
  <c r="F128" i="17" s="1"/>
  <c r="F115" i="17"/>
  <c r="F31" i="17"/>
  <c r="G419" i="12"/>
  <c r="F341" i="17"/>
  <c r="G555" i="12"/>
  <c r="G461" i="12"/>
  <c r="G459" i="12"/>
  <c r="G451" i="12"/>
  <c r="G445" i="12" s="1"/>
  <c r="G444" i="12" s="1"/>
  <c r="G441" i="12"/>
  <c r="G440" i="12" s="1"/>
  <c r="G426" i="12"/>
  <c r="G415" i="12"/>
  <c r="G413" i="12"/>
  <c r="G408" i="12"/>
  <c r="G407" i="12" s="1"/>
  <c r="G347" i="12"/>
  <c r="G333" i="12"/>
  <c r="G332" i="12" s="1"/>
  <c r="G331" i="12" s="1"/>
  <c r="G314" i="12"/>
  <c r="G289" i="12"/>
  <c r="G288" i="12" s="1"/>
  <c r="G262" i="12"/>
  <c r="G227" i="12"/>
  <c r="G226" i="12" s="1"/>
  <c r="G225" i="12" s="1"/>
  <c r="G224" i="12" s="1"/>
  <c r="G206" i="12"/>
  <c r="G203" i="12" s="1"/>
  <c r="G197" i="12"/>
  <c r="G195" i="12"/>
  <c r="G85" i="12"/>
  <c r="G24" i="12"/>
  <c r="F563" i="17"/>
  <c r="F529" i="17"/>
  <c r="F528" i="17" s="1"/>
  <c r="F498" i="17"/>
  <c r="F373" i="17"/>
  <c r="F367" i="17" s="1"/>
  <c r="F366" i="17" s="1"/>
  <c r="F365" i="17" s="1"/>
  <c r="F208" i="17"/>
  <c r="F180" i="17"/>
  <c r="F64" i="17"/>
  <c r="F63" i="17" s="1"/>
  <c r="G266" i="12"/>
  <c r="G39" i="12"/>
  <c r="G38" i="12" s="1"/>
  <c r="G523" i="12"/>
  <c r="G522" i="12" s="1"/>
  <c r="G436" i="12"/>
  <c r="G349" i="12"/>
  <c r="F514" i="17"/>
  <c r="F513" i="17" s="1"/>
  <c r="F502" i="17"/>
  <c r="F358" i="17"/>
  <c r="F61" i="17"/>
  <c r="F60" i="17" s="1"/>
  <c r="F404" i="17"/>
  <c r="G199" i="12"/>
  <c r="F254" i="17"/>
  <c r="I155" i="24"/>
  <c r="H155" i="24"/>
  <c r="E522" i="24"/>
  <c r="G521" i="24"/>
  <c r="G520" i="24"/>
  <c r="G515" i="24"/>
  <c r="G514" i="24" s="1"/>
  <c r="G513" i="24" s="1"/>
  <c r="I513" i="24" s="1"/>
  <c r="G510" i="24"/>
  <c r="G509" i="24" s="1"/>
  <c r="G508" i="24" s="1"/>
  <c r="G505" i="24"/>
  <c r="G503" i="24"/>
  <c r="G501" i="24"/>
  <c r="G498" i="24"/>
  <c r="G495" i="24"/>
  <c r="G490" i="24"/>
  <c r="G483" i="24"/>
  <c r="G480" i="24"/>
  <c r="G477" i="24"/>
  <c r="G476" i="24" s="1"/>
  <c r="G472" i="24"/>
  <c r="G471" i="24" s="1"/>
  <c r="G470" i="24"/>
  <c r="G469" i="24" s="1"/>
  <c r="G468" i="24"/>
  <c r="G467" i="24" s="1"/>
  <c r="G465" i="24"/>
  <c r="G461" i="24"/>
  <c r="G460" i="24" s="1"/>
  <c r="G458" i="24"/>
  <c r="G457" i="24" s="1"/>
  <c r="G455" i="24"/>
  <c r="G453" i="24"/>
  <c r="G450" i="24"/>
  <c r="G447" i="24"/>
  <c r="G444" i="24"/>
  <c r="G439" i="24"/>
  <c r="G438" i="24" s="1"/>
  <c r="G437" i="24" s="1"/>
  <c r="G436" i="24" s="1"/>
  <c r="G432" i="24"/>
  <c r="G431" i="24" s="1"/>
  <c r="G430" i="24" s="1"/>
  <c r="G429" i="24" s="1"/>
  <c r="G426" i="24"/>
  <c r="G424" i="24"/>
  <c r="G422" i="24"/>
  <c r="G421" i="24"/>
  <c r="G418" i="24"/>
  <c r="G416" i="24"/>
  <c r="G414" i="24"/>
  <c r="G408" i="24"/>
  <c r="G406" i="24"/>
  <c r="G402" i="24"/>
  <c r="G400" i="24"/>
  <c r="G397" i="24"/>
  <c r="G396" i="24" s="1"/>
  <c r="G391" i="24"/>
  <c r="G389" i="24"/>
  <c r="G387" i="24"/>
  <c r="G386" i="24" s="1"/>
  <c r="G383" i="24"/>
  <c r="G382" i="24" s="1"/>
  <c r="G378" i="24"/>
  <c r="G377" i="24" s="1"/>
  <c r="G375" i="24"/>
  <c r="G374" i="24" s="1"/>
  <c r="G372" i="24"/>
  <c r="G370" i="24"/>
  <c r="G368" i="24"/>
  <c r="G363" i="24"/>
  <c r="G361" i="24"/>
  <c r="G360" i="24"/>
  <c r="G359" i="24" s="1"/>
  <c r="G355" i="24"/>
  <c r="G350" i="24"/>
  <c r="G349" i="24" s="1"/>
  <c r="G347" i="24"/>
  <c r="G346" i="24" s="1"/>
  <c r="G344" i="24"/>
  <c r="G342" i="24"/>
  <c r="G340" i="24"/>
  <c r="G337" i="24"/>
  <c r="G334" i="24"/>
  <c r="G331" i="24"/>
  <c r="G329" i="24"/>
  <c r="G327" i="24"/>
  <c r="G326" i="24" s="1"/>
  <c r="G321" i="24"/>
  <c r="G320" i="24" s="1"/>
  <c r="G318" i="24"/>
  <c r="G317" i="24" s="1"/>
  <c r="G315" i="24"/>
  <c r="G313" i="24"/>
  <c r="G311" i="24"/>
  <c r="G309" i="24"/>
  <c r="G306" i="24"/>
  <c r="G303" i="24"/>
  <c r="G301" i="24"/>
  <c r="G298" i="24"/>
  <c r="G292" i="24"/>
  <c r="G290" i="24"/>
  <c r="G288" i="24"/>
  <c r="G286" i="24"/>
  <c r="G281" i="24"/>
  <c r="G280" i="24" s="1"/>
  <c r="G279" i="24" s="1"/>
  <c r="G278" i="24" s="1"/>
  <c r="G275" i="24"/>
  <c r="G274" i="24" s="1"/>
  <c r="G271" i="24"/>
  <c r="G270" i="24" s="1"/>
  <c r="G266" i="24"/>
  <c r="G265" i="24" s="1"/>
  <c r="G261" i="24"/>
  <c r="G259" i="24"/>
  <c r="G256" i="24"/>
  <c r="G254" i="24"/>
  <c r="G253" i="24"/>
  <c r="G252" i="24" s="1"/>
  <c r="G250" i="24"/>
  <c r="G249" i="24"/>
  <c r="G248" i="24" s="1"/>
  <c r="G246" i="24"/>
  <c r="G242" i="24"/>
  <c r="G241" i="24" s="1"/>
  <c r="G239" i="24"/>
  <c r="G237" i="24"/>
  <c r="G233" i="24"/>
  <c r="G232" i="24" s="1"/>
  <c r="G230" i="24"/>
  <c r="G228" i="24"/>
  <c r="G223" i="24"/>
  <c r="G221" i="24"/>
  <c r="G219" i="24"/>
  <c r="G217" i="24"/>
  <c r="G215" i="24"/>
  <c r="G209" i="24"/>
  <c r="G208" i="24" s="1"/>
  <c r="G206" i="24"/>
  <c r="G204" i="24"/>
  <c r="G201" i="24"/>
  <c r="G200" i="24" s="1"/>
  <c r="G199" i="24" s="1"/>
  <c r="G197" i="24"/>
  <c r="G195" i="24"/>
  <c r="G191" i="24"/>
  <c r="G189" i="24"/>
  <c r="G187" i="24"/>
  <c r="G183" i="24"/>
  <c r="G182" i="24" s="1"/>
  <c r="G181" i="24" s="1"/>
  <c r="G180" i="24" s="1"/>
  <c r="G178" i="24"/>
  <c r="G176" i="24"/>
  <c r="G173" i="24"/>
  <c r="G171" i="24"/>
  <c r="G167" i="24"/>
  <c r="G166" i="24" s="1"/>
  <c r="G162" i="24"/>
  <c r="G161" i="24" s="1"/>
  <c r="G160" i="24"/>
  <c r="G159" i="24" s="1"/>
  <c r="G158" i="24" s="1"/>
  <c r="G157" i="24" s="1"/>
  <c r="G153" i="24"/>
  <c r="G152" i="24" s="1"/>
  <c r="G151" i="24" s="1"/>
  <c r="G150" i="24" s="1"/>
  <c r="G148" i="24"/>
  <c r="G146" i="24"/>
  <c r="G143" i="24"/>
  <c r="G142" i="24" s="1"/>
  <c r="G141" i="24" s="1"/>
  <c r="G137" i="24"/>
  <c r="G136" i="24" s="1"/>
  <c r="G134" i="24"/>
  <c r="G133" i="24" s="1"/>
  <c r="G132" i="24" s="1"/>
  <c r="G128" i="24"/>
  <c r="G127" i="24" s="1"/>
  <c r="G126" i="24"/>
  <c r="G125" i="24" s="1"/>
  <c r="G123" i="24"/>
  <c r="G121" i="24"/>
  <c r="G119" i="24"/>
  <c r="G118" i="24"/>
  <c r="G117" i="24" s="1"/>
  <c r="G114" i="24"/>
  <c r="G112" i="24"/>
  <c r="G110" i="24"/>
  <c r="G108" i="24"/>
  <c r="G103" i="24"/>
  <c r="G102" i="24" s="1"/>
  <c r="G101" i="24" s="1"/>
  <c r="G100" i="24" s="1"/>
  <c r="G96" i="24"/>
  <c r="G95" i="24" s="1"/>
  <c r="G94" i="24" s="1"/>
  <c r="G91" i="24"/>
  <c r="G89" i="24"/>
  <c r="G87" i="24"/>
  <c r="G85" i="24"/>
  <c r="G82" i="24"/>
  <c r="G80" i="24"/>
  <c r="G77" i="24"/>
  <c r="G76" i="24" s="1"/>
  <c r="G73" i="24"/>
  <c r="G71" i="24"/>
  <c r="G68" i="24"/>
  <c r="G66" i="24" s="1"/>
  <c r="G65" i="24" s="1"/>
  <c r="G64" i="24" s="1"/>
  <c r="G61" i="24"/>
  <c r="G60" i="24" s="1"/>
  <c r="G58" i="24"/>
  <c r="G57" i="24" s="1"/>
  <c r="G55" i="24"/>
  <c r="G54" i="24" s="1"/>
  <c r="G53" i="24" s="1"/>
  <c r="G52" i="24" s="1"/>
  <c r="G50" i="24"/>
  <c r="G49" i="24" s="1"/>
  <c r="G48" i="24" s="1"/>
  <c r="H48" i="24" s="1"/>
  <c r="G45" i="24"/>
  <c r="G43" i="24"/>
  <c r="G40" i="24"/>
  <c r="G39" i="24" s="1"/>
  <c r="G38" i="24" s="1"/>
  <c r="G35" i="24"/>
  <c r="G34" i="24" s="1"/>
  <c r="G33" i="24" s="1"/>
  <c r="G32" i="24"/>
  <c r="G30" i="24" s="1"/>
  <c r="G28" i="24"/>
  <c r="G27" i="24"/>
  <c r="G21" i="24"/>
  <c r="G18" i="24"/>
  <c r="G16" i="24"/>
  <c r="G12" i="24"/>
  <c r="G11" i="24" s="1"/>
  <c r="G10" i="24" s="1"/>
  <c r="G126" i="12"/>
  <c r="G125" i="12" s="1"/>
  <c r="G35" i="12"/>
  <c r="G34" i="12" s="1"/>
  <c r="G33" i="12" s="1"/>
  <c r="G390" i="12"/>
  <c r="G242" i="12"/>
  <c r="G241" i="12" s="1"/>
  <c r="G240" i="12" s="1"/>
  <c r="G239" i="12" s="1"/>
  <c r="G56" i="12"/>
  <c r="G55" i="12" s="1"/>
  <c r="G343" i="12"/>
  <c r="G342" i="12" s="1"/>
  <c r="G341" i="12" s="1"/>
  <c r="D26" i="8"/>
  <c r="G15" i="12"/>
  <c r="G14" i="12" s="1"/>
  <c r="G31" i="12"/>
  <c r="G30" i="12" s="1"/>
  <c r="G29" i="12" s="1"/>
  <c r="G50" i="12"/>
  <c r="G52" i="12"/>
  <c r="G59" i="12"/>
  <c r="G61" i="12"/>
  <c r="G68" i="12"/>
  <c r="G70" i="12"/>
  <c r="G76" i="12"/>
  <c r="G80" i="12"/>
  <c r="G87" i="12"/>
  <c r="G89" i="12"/>
  <c r="G94" i="12"/>
  <c r="G93" i="12" s="1"/>
  <c r="G100" i="12"/>
  <c r="G99" i="12" s="1"/>
  <c r="G98" i="12" s="1"/>
  <c r="G103" i="12"/>
  <c r="G102" i="12" s="1"/>
  <c r="G110" i="12"/>
  <c r="G147" i="12"/>
  <c r="G144" i="12" s="1"/>
  <c r="G153" i="12"/>
  <c r="G155" i="12"/>
  <c r="G171" i="12"/>
  <c r="G201" i="12"/>
  <c r="G215" i="12"/>
  <c r="G214" i="12" s="1"/>
  <c r="G221" i="12"/>
  <c r="G218" i="12" s="1"/>
  <c r="G232" i="12"/>
  <c r="G236" i="12"/>
  <c r="G248" i="12"/>
  <c r="G247" i="12" s="1"/>
  <c r="G246" i="12" s="1"/>
  <c r="G245" i="12" s="1"/>
  <c r="G253" i="12"/>
  <c r="G256" i="12"/>
  <c r="G259" i="12"/>
  <c r="G264" i="12"/>
  <c r="G273" i="12"/>
  <c r="G272" i="12" s="1"/>
  <c r="G292" i="12"/>
  <c r="G295" i="12"/>
  <c r="G322" i="12"/>
  <c r="G321" i="12" s="1"/>
  <c r="G320" i="12" s="1"/>
  <c r="G319" i="12" s="1"/>
  <c r="G392" i="12"/>
  <c r="G398" i="12"/>
  <c r="G498" i="12"/>
  <c r="G509" i="12"/>
  <c r="G508" i="12" s="1"/>
  <c r="G512" i="12"/>
  <c r="G511" i="12" s="1"/>
  <c r="G516" i="12"/>
  <c r="G518" i="12"/>
  <c r="G577" i="12"/>
  <c r="G576" i="12" s="1"/>
  <c r="G574" i="12" s="1"/>
  <c r="G587" i="12"/>
  <c r="G589" i="12"/>
  <c r="G592" i="12"/>
  <c r="G598" i="12"/>
  <c r="F13" i="17"/>
  <c r="F12" i="17" s="1"/>
  <c r="F17" i="17"/>
  <c r="F22" i="17"/>
  <c r="F38" i="17"/>
  <c r="F37" i="17" s="1"/>
  <c r="F36" i="17" s="1"/>
  <c r="F46" i="17"/>
  <c r="F76" i="17"/>
  <c r="F78" i="17"/>
  <c r="F82" i="17"/>
  <c r="F81" i="17" s="1"/>
  <c r="F85" i="17"/>
  <c r="F98" i="17"/>
  <c r="F100" i="17"/>
  <c r="F106" i="17"/>
  <c r="F110" i="17"/>
  <c r="F117" i="17"/>
  <c r="F119" i="17"/>
  <c r="F124" i="17"/>
  <c r="F123" i="17" s="1"/>
  <c r="F133" i="17"/>
  <c r="F132" i="17" s="1"/>
  <c r="F143" i="17"/>
  <c r="F196" i="17"/>
  <c r="F193" i="17" s="1"/>
  <c r="F202" i="17"/>
  <c r="F204" i="17"/>
  <c r="F226" i="17"/>
  <c r="F272" i="17"/>
  <c r="F271" i="17" s="1"/>
  <c r="F278" i="17"/>
  <c r="F275" i="17" s="1"/>
  <c r="F289" i="17"/>
  <c r="F293" i="17"/>
  <c r="F320" i="17"/>
  <c r="F420" i="17"/>
  <c r="F431" i="17"/>
  <c r="F430" i="17" s="1"/>
  <c r="F434" i="17"/>
  <c r="F433" i="17" s="1"/>
  <c r="F438" i="17"/>
  <c r="F440" i="17"/>
  <c r="F474" i="17"/>
  <c r="F473" i="17" s="1"/>
  <c r="F472" i="17" s="1"/>
  <c r="F471" i="17" s="1"/>
  <c r="F484" i="17"/>
  <c r="F483" i="17" s="1"/>
  <c r="F482" i="17" s="1"/>
  <c r="F481" i="17" s="1"/>
  <c r="F489" i="17"/>
  <c r="F492" i="17"/>
  <c r="F495" i="17"/>
  <c r="F500" i="17"/>
  <c r="F509" i="17"/>
  <c r="F508" i="17" s="1"/>
  <c r="F532" i="17"/>
  <c r="F535" i="17"/>
  <c r="F577" i="17"/>
  <c r="F576" i="17" s="1"/>
  <c r="F575" i="17" s="1"/>
  <c r="F574" i="17" s="1"/>
  <c r="G301" i="12"/>
  <c r="G420" i="24" l="1"/>
  <c r="G467" i="12"/>
  <c r="G423" i="12"/>
  <c r="F389" i="17"/>
  <c r="F345" i="17"/>
  <c r="G164" i="12"/>
  <c r="G163" i="12" s="1"/>
  <c r="G162" i="12" s="1"/>
  <c r="G476" i="12"/>
  <c r="G412" i="12"/>
  <c r="G191" i="12"/>
  <c r="G182" i="12" s="1"/>
  <c r="G63" i="12"/>
  <c r="F89" i="17"/>
  <c r="F219" i="17"/>
  <c r="F218" i="17" s="1"/>
  <c r="F217" i="17" s="1"/>
  <c r="F398" i="17"/>
  <c r="F246" i="17"/>
  <c r="F201" i="17"/>
  <c r="F200" i="17" s="1"/>
  <c r="F334" i="17"/>
  <c r="F380" i="17"/>
  <c r="G458" i="12"/>
  <c r="G597" i="12"/>
  <c r="G596" i="12" s="1"/>
  <c r="G595" i="12" s="1"/>
  <c r="G594" i="12" s="1"/>
  <c r="G617" i="12"/>
  <c r="G616" i="12" s="1"/>
  <c r="G610" i="12" s="1"/>
  <c r="G609" i="12" s="1"/>
  <c r="G586" i="12"/>
  <c r="G585" i="12" s="1"/>
  <c r="G584" i="12" s="1"/>
  <c r="G583" i="12" s="1"/>
  <c r="G361" i="12"/>
  <c r="G360" i="12" s="1"/>
  <c r="G359" i="12" s="1"/>
  <c r="F260" i="17"/>
  <c r="F504" i="17"/>
  <c r="G346" i="12"/>
  <c r="G345" i="12" s="1"/>
  <c r="G336" i="12" s="1"/>
  <c r="F179" i="17"/>
  <c r="F45" i="17"/>
  <c r="F40" i="17" s="1"/>
  <c r="F16" i="17"/>
  <c r="F15" i="17" s="1"/>
  <c r="G522" i="24"/>
  <c r="F569" i="17"/>
  <c r="F568" i="17" s="1"/>
  <c r="G535" i="12"/>
  <c r="G300" i="12"/>
  <c r="G299" i="12" s="1"/>
  <c r="G13" i="12"/>
  <c r="F11" i="17"/>
  <c r="G521" i="12"/>
  <c r="G520" i="12" s="1"/>
  <c r="F512" i="17"/>
  <c r="G238" i="12"/>
  <c r="G143" i="12"/>
  <c r="G142" i="12" s="1"/>
  <c r="G75" i="12"/>
  <c r="F192" i="17"/>
  <c r="F68" i="17"/>
  <c r="F67" i="17" s="1"/>
  <c r="G367" i="24"/>
  <c r="G366" i="24" s="1"/>
  <c r="G365" i="24" s="1"/>
  <c r="G175" i="24"/>
  <c r="G291" i="12"/>
  <c r="G231" i="12"/>
  <c r="G230" i="12" s="1"/>
  <c r="G229" i="12" s="1"/>
  <c r="G223" i="12" s="1"/>
  <c r="G512" i="24"/>
  <c r="H512" i="24" s="1"/>
  <c r="G194" i="24"/>
  <c r="G193" i="24" s="1"/>
  <c r="G276" i="12"/>
  <c r="G275" i="12" s="1"/>
  <c r="G152" i="12"/>
  <c r="G151" i="12" s="1"/>
  <c r="G107" i="12"/>
  <c r="G106" i="12" s="1"/>
  <c r="G541" i="12"/>
  <c r="G515" i="12"/>
  <c r="G514" i="12" s="1"/>
  <c r="G285" i="24"/>
  <c r="G284" i="24" s="1"/>
  <c r="G283" i="24" s="1"/>
  <c r="G277" i="24" s="1"/>
  <c r="G443" i="24"/>
  <c r="G442" i="24" s="1"/>
  <c r="H513" i="24"/>
  <c r="F84" i="17"/>
  <c r="F80" i="17" s="1"/>
  <c r="G507" i="12"/>
  <c r="G49" i="12"/>
  <c r="G15" i="24"/>
  <c r="G14" i="24" s="1"/>
  <c r="I14" i="24" s="1"/>
  <c r="G79" i="24"/>
  <c r="G75" i="24" s="1"/>
  <c r="G186" i="24"/>
  <c r="G479" i="24"/>
  <c r="G378" i="12"/>
  <c r="G389" i="12"/>
  <c r="F550" i="17"/>
  <c r="F452" i="17"/>
  <c r="F445" i="17" s="1"/>
  <c r="F444" i="17" s="1"/>
  <c r="F443" i="17" s="1"/>
  <c r="G58" i="12"/>
  <c r="G54" i="12" s="1"/>
  <c r="G486" i="12"/>
  <c r="G268" i="12"/>
  <c r="F210" i="17"/>
  <c r="G413" i="24"/>
  <c r="G412" i="24" s="1"/>
  <c r="G411" i="24" s="1"/>
  <c r="I411" i="24" s="1"/>
  <c r="G124" i="12"/>
  <c r="G123" i="12" s="1"/>
  <c r="G156" i="24"/>
  <c r="I156" i="24" s="1"/>
  <c r="G214" i="24"/>
  <c r="G213" i="24" s="1"/>
  <c r="G212" i="24" s="1"/>
  <c r="H212" i="24" s="1"/>
  <c r="G385" i="24"/>
  <c r="G381" i="24" s="1"/>
  <c r="G475" i="24"/>
  <c r="G474" i="24" s="1"/>
  <c r="I474" i="24" s="1"/>
  <c r="G548" i="12"/>
  <c r="G547" i="12" s="1"/>
  <c r="G546" i="12" s="1"/>
  <c r="G545" i="12" s="1"/>
  <c r="F140" i="17"/>
  <c r="F136" i="17" s="1"/>
  <c r="G497" i="12"/>
  <c r="G252" i="12"/>
  <c r="G251" i="12" s="1"/>
  <c r="G26" i="24"/>
  <c r="G25" i="24" s="1"/>
  <c r="G24" i="24" s="1"/>
  <c r="G23" i="24" s="1"/>
  <c r="G70" i="24"/>
  <c r="G107" i="24"/>
  <c r="G41" i="12"/>
  <c r="F437" i="17"/>
  <c r="F436" i="17" s="1"/>
  <c r="F419" i="17"/>
  <c r="G84" i="24"/>
  <c r="G170" i="24"/>
  <c r="G169" i="24" s="1"/>
  <c r="G165" i="24" s="1"/>
  <c r="I165" i="24" s="1"/>
  <c r="G203" i="24"/>
  <c r="G202" i="24" s="1"/>
  <c r="G339" i="24"/>
  <c r="G399" i="24"/>
  <c r="G395" i="24" s="1"/>
  <c r="F311" i="17"/>
  <c r="F300" i="17"/>
  <c r="F531" i="17"/>
  <c r="F527" i="17" s="1"/>
  <c r="F526" i="17" s="1"/>
  <c r="F105" i="17"/>
  <c r="F75" i="17"/>
  <c r="G20" i="12"/>
  <c r="G19" i="12" s="1"/>
  <c r="G18" i="12" s="1"/>
  <c r="G17" i="12" s="1"/>
  <c r="F429" i="17"/>
  <c r="F288" i="17"/>
  <c r="F287" i="17" s="1"/>
  <c r="F286" i="17" s="1"/>
  <c r="F280" i="17" s="1"/>
  <c r="F112" i="17"/>
  <c r="H14" i="24"/>
  <c r="G42" i="24"/>
  <c r="G37" i="24" s="1"/>
  <c r="I37" i="24" s="1"/>
  <c r="G145" i="24"/>
  <c r="G140" i="24" s="1"/>
  <c r="I140" i="24" s="1"/>
  <c r="G131" i="24"/>
  <c r="I131" i="24" s="1"/>
  <c r="G258" i="24"/>
  <c r="G308" i="24"/>
  <c r="G325" i="24"/>
  <c r="G116" i="24"/>
  <c r="G236" i="24"/>
  <c r="G245" i="24"/>
  <c r="G227" i="24"/>
  <c r="G264" i="24"/>
  <c r="G263" i="24" s="1"/>
  <c r="I263" i="24" s="1"/>
  <c r="G297" i="24"/>
  <c r="G354" i="24"/>
  <c r="G353" i="24" s="1"/>
  <c r="G352" i="24" s="1"/>
  <c r="H352" i="24" s="1"/>
  <c r="G405" i="24"/>
  <c r="G404" i="24" s="1"/>
  <c r="G464" i="24"/>
  <c r="G463" i="24" s="1"/>
  <c r="G489" i="24"/>
  <c r="G488" i="24" s="1"/>
  <c r="G487" i="24" s="1"/>
  <c r="I487" i="24" s="1"/>
  <c r="G82" i="12"/>
  <c r="G330" i="12"/>
  <c r="G575" i="12"/>
  <c r="G135" i="12"/>
  <c r="G134" i="12" s="1"/>
  <c r="G287" i="12"/>
  <c r="G286" i="12" s="1"/>
  <c r="G209" i="12"/>
  <c r="G208" i="12" s="1"/>
  <c r="G97" i="12"/>
  <c r="H150" i="24"/>
  <c r="I150" i="24"/>
  <c r="H10" i="24"/>
  <c r="I10" i="24"/>
  <c r="I100" i="24"/>
  <c r="H100" i="24"/>
  <c r="I212" i="24"/>
  <c r="I278" i="24"/>
  <c r="H278" i="24"/>
  <c r="I436" i="24"/>
  <c r="H436" i="24"/>
  <c r="H508" i="24"/>
  <c r="I508" i="24"/>
  <c r="G507" i="24"/>
  <c r="H33" i="24"/>
  <c r="I33" i="24"/>
  <c r="H52" i="24"/>
  <c r="I52" i="24"/>
  <c r="I94" i="24"/>
  <c r="H94" i="24"/>
  <c r="G93" i="24"/>
  <c r="H180" i="24"/>
  <c r="I180" i="24"/>
  <c r="I429" i="24"/>
  <c r="H429" i="24"/>
  <c r="F488" i="17"/>
  <c r="F487" i="17" s="1"/>
  <c r="F408" i="17"/>
  <c r="F26" i="17"/>
  <c r="F25" i="17" s="1"/>
  <c r="F24" i="17" s="1"/>
  <c r="F238" i="17"/>
  <c r="F516" i="17"/>
  <c r="F266" i="17"/>
  <c r="F265" i="17" s="1"/>
  <c r="F127" i="17"/>
  <c r="F157" i="17"/>
  <c r="F156" i="17" s="1"/>
  <c r="F171" i="17"/>
  <c r="F167" i="17" s="1"/>
  <c r="H263" i="24" l="1"/>
  <c r="H37" i="24"/>
  <c r="H283" i="24"/>
  <c r="H365" i="24"/>
  <c r="I365" i="24"/>
  <c r="G410" i="24"/>
  <c r="I410" i="24" s="1"/>
  <c r="H474" i="24"/>
  <c r="H156" i="24"/>
  <c r="I283" i="24"/>
  <c r="G534" i="12"/>
  <c r="G525" i="12" s="1"/>
  <c r="G475" i="12"/>
  <c r="G474" i="12" s="1"/>
  <c r="F511" i="17"/>
  <c r="F397" i="17"/>
  <c r="F396" i="17" s="1"/>
  <c r="G298" i="12"/>
  <c r="F178" i="17"/>
  <c r="F135" i="17" s="1"/>
  <c r="F549" i="17"/>
  <c r="F548" i="17" s="1"/>
  <c r="G441" i="24"/>
  <c r="I441" i="24" s="1"/>
  <c r="H487" i="24"/>
  <c r="I512" i="24"/>
  <c r="G486" i="24"/>
  <c r="G296" i="24"/>
  <c r="G295" i="24" s="1"/>
  <c r="G106" i="24"/>
  <c r="G105" i="24" s="1"/>
  <c r="G377" i="12"/>
  <c r="G376" i="12" s="1"/>
  <c r="G443" i="12"/>
  <c r="G74" i="12"/>
  <c r="G73" i="12" s="1"/>
  <c r="G72" i="12" s="1"/>
  <c r="F299" i="17"/>
  <c r="F298" i="17" s="1"/>
  <c r="G150" i="12"/>
  <c r="H131" i="24"/>
  <c r="F199" i="17"/>
  <c r="G185" i="24"/>
  <c r="G139" i="24" s="1"/>
  <c r="H411" i="24"/>
  <c r="H165" i="24"/>
  <c r="G56" i="24"/>
  <c r="H56" i="24" s="1"/>
  <c r="G105" i="12"/>
  <c r="G37" i="12"/>
  <c r="G12" i="12" s="1"/>
  <c r="F379" i="17"/>
  <c r="F378" i="17" s="1"/>
  <c r="G457" i="12"/>
  <c r="G456" i="12" s="1"/>
  <c r="G411" i="12"/>
  <c r="G410" i="12" s="1"/>
  <c r="G250" i="12"/>
  <c r="G244" i="12" s="1"/>
  <c r="G324" i="24"/>
  <c r="G323" i="24" s="1"/>
  <c r="F104" i="17"/>
  <c r="F103" i="17" s="1"/>
  <c r="F102" i="17" s="1"/>
  <c r="F59" i="17"/>
  <c r="F10" i="17" s="1"/>
  <c r="H140" i="24"/>
  <c r="I352" i="24"/>
  <c r="G244" i="24"/>
  <c r="G226" i="24"/>
  <c r="G225" i="24" s="1"/>
  <c r="F442" i="17"/>
  <c r="G540" i="12"/>
  <c r="I277" i="24"/>
  <c r="H277" i="24"/>
  <c r="H410" i="24"/>
  <c r="I93" i="24"/>
  <c r="H93" i="24"/>
  <c r="H23" i="24"/>
  <c r="I23" i="24"/>
  <c r="F237" i="17"/>
  <c r="I486" i="24"/>
  <c r="H486" i="24"/>
  <c r="H507" i="24"/>
  <c r="I507" i="24"/>
  <c r="G380" i="24"/>
  <c r="F486" i="17"/>
  <c r="F333" i="17"/>
  <c r="F332" i="17" s="1"/>
  <c r="H441" i="24" l="1"/>
  <c r="G435" i="24"/>
  <c r="I435" i="24" s="1"/>
  <c r="I56" i="24"/>
  <c r="F538" i="17"/>
  <c r="G329" i="12"/>
  <c r="H105" i="24"/>
  <c r="G99" i="24"/>
  <c r="I105" i="24"/>
  <c r="H295" i="24"/>
  <c r="I295" i="24"/>
  <c r="F480" i="17"/>
  <c r="G149" i="12"/>
  <c r="G11" i="12" s="1"/>
  <c r="I139" i="24"/>
  <c r="H139" i="24"/>
  <c r="H185" i="24"/>
  <c r="I185" i="24"/>
  <c r="G9" i="24"/>
  <c r="H435" i="24"/>
  <c r="G375" i="12"/>
  <c r="G370" i="12" s="1"/>
  <c r="F198" i="17"/>
  <c r="H323" i="24"/>
  <c r="I323" i="24"/>
  <c r="H225" i="24"/>
  <c r="I225" i="24"/>
  <c r="G211" i="24"/>
  <c r="H244" i="24"/>
  <c r="I244" i="24"/>
  <c r="H380" i="24"/>
  <c r="I380" i="24"/>
  <c r="G294" i="24"/>
  <c r="F297" i="17"/>
  <c r="F584" i="17" l="1"/>
  <c r="G622" i="12"/>
  <c r="H99" i="24"/>
  <c r="I99" i="24"/>
  <c r="H9" i="24"/>
  <c r="I9" i="24"/>
  <c r="I211" i="24"/>
  <c r="H211" i="24"/>
  <c r="I294" i="24"/>
  <c r="H294" i="24"/>
  <c r="G517" i="24"/>
  <c r="I517" i="24" l="1"/>
  <c r="H517" i="24"/>
</calcChain>
</file>

<file path=xl/sharedStrings.xml><?xml version="1.0" encoding="utf-8"?>
<sst xmlns="http://schemas.openxmlformats.org/spreadsheetml/2006/main" count="6278" uniqueCount="710">
  <si>
    <t>№ п/п</t>
  </si>
  <si>
    <t>Код раздела подраздела</t>
  </si>
  <si>
    <t xml:space="preserve">Код целевой статьи </t>
  </si>
  <si>
    <t>Код   вида расходов</t>
  </si>
  <si>
    <t>Общегосударственные вопросы</t>
  </si>
  <si>
    <t>Резервные фонды</t>
  </si>
  <si>
    <t>Резервные фонды местных администраций</t>
  </si>
  <si>
    <t>Национальная оборона</t>
  </si>
  <si>
    <t>Мобилизационная и вневойсковая 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</si>
  <si>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</si>
  <si>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</si>
  <si>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</si>
  <si>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</si>
  <si>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</si>
  <si>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</si>
  <si>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</si>
  <si>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</si>
  <si>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</si>
  <si>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</si>
  <si>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Образование</t>
  </si>
  <si>
    <t>Дошкольное образование</t>
  </si>
  <si>
    <t>Общее образование</t>
  </si>
  <si>
    <t xml:space="preserve">Другие вопросы в области образования </t>
  </si>
  <si>
    <t xml:space="preserve">Культура </t>
  </si>
  <si>
    <t>Социальная политика</t>
  </si>
  <si>
    <t>Другие общегосударственные вопросы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</si>
  <si>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</si>
  <si>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</si>
  <si>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палаты муниципального образования и его заместители</t>
  </si>
  <si>
    <t>Пенсионное обеспечение</t>
  </si>
  <si>
    <t>Глава муниципального образования</t>
  </si>
  <si>
    <r>
      <t xml:space="preserve">Обеспечение деятельности финансовых, налоговых и таможенных органов и органов </t>
    </r>
    <r>
      <rPr>
        <b/>
        <sz val="10"/>
        <color indexed="8"/>
        <rFont val="Times New Roman"/>
        <family val="1"/>
        <charset val="204"/>
      </rPr>
      <t>финансового</t>
    </r>
    <r>
      <rPr>
        <b/>
        <sz val="10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финансово-бюджетного) </t>
    </r>
    <r>
      <rPr>
        <b/>
        <sz val="10"/>
        <rFont val="Times New Roman"/>
        <family val="1"/>
        <charset val="204"/>
      </rPr>
      <t>надзора</t>
    </r>
  </si>
  <si>
    <t>ИТОГО: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</si>
  <si>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</si>
  <si>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</si>
  <si>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к Решению Думы</t>
  </si>
  <si>
    <t>муниципального образования Алапаевское</t>
  </si>
  <si>
    <t>Связь и информатика</t>
  </si>
  <si>
    <t xml:space="preserve">Мероприятия в сфере культуры и искусства </t>
  </si>
  <si>
    <t>Сумма, тыс.рублей</t>
  </si>
  <si>
    <t xml:space="preserve">Культура, кинематография </t>
  </si>
  <si>
    <t>Массовый спорт</t>
  </si>
  <si>
    <t>Другие вопросы в области социальной политики</t>
  </si>
  <si>
    <t>Осуществление первичного воинского учета на территориях, где отсутствуют военные комиссариаты</t>
  </si>
  <si>
    <t>110</t>
  </si>
  <si>
    <t>Расходы на выплаты персоналу  казенных учреждений</t>
  </si>
  <si>
    <t>310</t>
  </si>
  <si>
    <t>Публичные нормативные социальные выплаты гражданам</t>
  </si>
  <si>
    <t>320</t>
  </si>
  <si>
    <t>Социальные выплаты гражданам, кроме публичных нормативных социальных выплат</t>
  </si>
  <si>
    <t>120</t>
  </si>
  <si>
    <t>870</t>
  </si>
  <si>
    <t>Резервные средства</t>
  </si>
  <si>
    <t>830</t>
  </si>
  <si>
    <t xml:space="preserve">Исполнение судебных актов </t>
  </si>
  <si>
    <t>Водное хозяйство</t>
  </si>
  <si>
    <t>810</t>
  </si>
  <si>
    <t>Дорожное хозяйство (дорожные фонды)</t>
  </si>
  <si>
    <t>410</t>
  </si>
  <si>
    <t>Администрация муниципального образования Алапаевское</t>
  </si>
  <si>
    <t>Управление образования Администрации муниципального образования Алапаевское</t>
  </si>
  <si>
    <t>Дума муниципального образования Алапаевское</t>
  </si>
  <si>
    <t>Контрольное управление муниципального образования Алапаевское</t>
  </si>
  <si>
    <t>Финансовое управление Администрации  муниципального образования Алапаевское</t>
  </si>
  <si>
    <t>Код целевой статьи</t>
  </si>
  <si>
    <t>Сумма., тыс.руб.</t>
  </si>
  <si>
    <t>Итого</t>
  </si>
  <si>
    <t>Другие вопросы в области национальной экономики</t>
  </si>
  <si>
    <t>Функционирование высшего должностного лица субъекта Российской Федерации и муниципального образования</t>
  </si>
  <si>
    <t>Мероприятия по содержанию гидротехнических сооружений</t>
  </si>
  <si>
    <t xml:space="preserve">Периодические издания, учрежденные органами законодательной и исполнительной власти
</t>
  </si>
  <si>
    <t>Средства массовой информации</t>
  </si>
  <si>
    <t>630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</si>
  <si>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</si>
  <si>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Осуществление государственного полномочия Свердловской области по созданию административных комиссий</t>
  </si>
  <si>
    <t>Охрана объектов растительного и животного мира и среды их обитания</t>
  </si>
  <si>
    <t>Выплаты, связанные с компенсацией проезда по узкоколейной железной дороге  льготных категорий граждан на территории муниципального образования Алапаевское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</si>
  <si>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</si>
  <si>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</si>
  <si>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</si>
  <si>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</si>
  <si>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Расходы на выплаты персоналу государственных (муниципальных) органов</t>
  </si>
  <si>
    <t>730</t>
  </si>
  <si>
    <t xml:space="preserve">Обслуживание муниципального долга </t>
  </si>
  <si>
    <t>Лесное хозяйство</t>
  </si>
  <si>
    <t>610</t>
  </si>
  <si>
    <t>Субсидии бюджетным учреждениям</t>
  </si>
  <si>
    <t>0804</t>
  </si>
  <si>
    <t/>
  </si>
  <si>
    <t>Другие вопросы в области культуры, кинематографии</t>
  </si>
  <si>
    <t>620</t>
  </si>
  <si>
    <t>Субсидии автономным учреждениям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</si>
  <si>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услуг»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</si>
  <si>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</si>
  <si>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</si>
  <si>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</si>
  <si>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</si>
  <si>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</si>
  <si>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 расходов на приобретение учебников и учебных пособий, средств обучения, игр, игрушек</t>
  </si>
  <si>
    <t xml:space="preserve">Наименование муниципальной программы </t>
  </si>
  <si>
    <t>Наименование раздела, подраздела, целевой статьи и вида расходов</t>
  </si>
  <si>
    <t>Периодические издания, учрежденные органами законодательной и исполнительной власти</t>
  </si>
  <si>
    <t>Периодическая печать и издательства</t>
  </si>
  <si>
    <t>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</si>
  <si>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Подпрограмма «Стимулирование развития жилищного строительства»</t>
  </si>
  <si>
    <t>Подпрограмма "Развитие культуры и искусства"</t>
  </si>
  <si>
    <t xml:space="preserve">Непрограммные направления деятельности
</t>
  </si>
  <si>
    <t xml:space="preserve">Обеспечение деятельности органов местного самоуправления (центральный аппарат)
</t>
  </si>
  <si>
    <t>Депутаты Думы муниципального образования</t>
  </si>
  <si>
    <t>Обеспечение деятельности органов местного самоуправления (центральный аппарат)</t>
  </si>
  <si>
    <t>Исполнение обязательств по обслуживанию муниципального долга муниципального образования Алапаевское</t>
  </si>
  <si>
    <t>Подпрограмма "Развитие малого и среднего предпринимательства в муниципальном образовании Алапаевское"</t>
  </si>
  <si>
    <t>Поддержка малого и среднего предпринимательства в муниципальном образовании Алапаевское</t>
  </si>
  <si>
    <t>Подпрограмма "Развитие топливно-энергетического комплекса муниципального образования Алапаевское"</t>
  </si>
  <si>
    <t>Строительство объектов газификации в населенных пунктах</t>
  </si>
  <si>
    <t>Обеспечение деятельности учреждений в области управления сферой жилищно-коммунального хозяйства и строительства</t>
  </si>
  <si>
    <t>Обустройство источников нецентрализованного водоснабжения</t>
  </si>
  <si>
    <t>Разработка документов территориального планирования и градостроительного зонирования</t>
  </si>
  <si>
    <t>Мероприятия по управлению и распоряжению муниципальным имуществом, земельными участками, в том числе приобретению в муниципальную собственность муниципального образования Алапаевское</t>
  </si>
  <si>
    <t>Подпрограмма "Развитие системы дошкольного образования в муниципальном образовании Алапаевское"</t>
  </si>
  <si>
    <t>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</si>
  <si>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Организация питания в дошкольных организациях</t>
  </si>
  <si>
    <t>Подпрограмма "Развитие системы общего образования в муниципальном образовании Алапаевское"</t>
  </si>
  <si>
    <t>Организация предоставления общего образования и создание условий для  содержания детей в муниципальных общеобразовательных организациях</t>
  </si>
  <si>
    <t>Организация питания в общеобразовательных организациях</t>
  </si>
  <si>
    <t>Организация подвоза обучающихся к месту учебы</t>
  </si>
  <si>
    <t>Организация отдыха и оздоровления детей и подростков в каникулярное время в муниципальном образовании Алапаевское</t>
  </si>
  <si>
    <t>Подпрограмма "Развитие системы дополнительного образования, отдыха и оздоровления детей в муниципальном образовании Алапаевское"</t>
  </si>
  <si>
    <t>Организация и проведение муниципальных мероприятий в сфере образования</t>
  </si>
  <si>
    <t>Обеспечение деятельности муниципальных организаций</t>
  </si>
  <si>
    <t>Подпрограмма "Развитие потенциала молодежи муниципального образования Алапаевское"</t>
  </si>
  <si>
    <t>Развитие системы профориентации и трудоустройства несовершеннолетних граждан в свободное от учебы время на территории муниципального образования Алапаевское</t>
  </si>
  <si>
    <t>Подпрограмма "Сохранение и развитие узкоколейной железной дороги в Алапаевском районе"</t>
  </si>
  <si>
    <t>Содействие повышению доступности перевозок населения по узкоколейной железной дороге на территории Алапаевского района</t>
  </si>
  <si>
    <t xml:space="preserve">Подпрограмма "Информационное общество муниципального образования Алапаевское" </t>
  </si>
  <si>
    <t>Совершенствование информационно-технической инфраструктуры муниципального образования Алапаевское</t>
  </si>
  <si>
    <t xml:space="preserve">Подпрограмма "Развитие и обеспечение сохранности сети автомобильных дорог на территории муниципального образования Алапаевское" </t>
  </si>
  <si>
    <t>Ремонт автомобильных дорог общего пользования местного значения и искусственных сооружений, расположенных на них</t>
  </si>
  <si>
    <t xml:space="preserve">Подпрограмма "Повышение  безопасности  дорожного движения на территории муниципального образования Алапаевское" </t>
  </si>
  <si>
    <t>Мероприятия по организации дорожного движения в населенных пунктах муниципального образования Алапаевское</t>
  </si>
  <si>
    <t>Устройство тротуаров в населенных пунктах муниципального образования Алапаевское</t>
  </si>
  <si>
    <t xml:space="preserve">Реализация мероприятий по приоритетным направлениям работы с молодежью на территории муниципального образования Алапаевское
</t>
  </si>
  <si>
    <t xml:space="preserve">Подпрограмма "Патриотическое воспитание молодых граждан в муниципальном образовании Алапаевское"   </t>
  </si>
  <si>
    <t>Проведение военно-спортивных игр и оборонно-спортивных лагерей с целью допризывной подготовки молодежи к военной службе</t>
  </si>
  <si>
    <t>Организация предоставления услуг (выполнения работ) в сфере физической культуры и спорта</t>
  </si>
  <si>
    <t>Организация и проведение мероприятий в сфере физической культуры и спорта на территории муниципального образования Алапаевское</t>
  </si>
  <si>
    <t>Проффессиональная подготовка, переподготовка и повышение квалификации муниципальных служащих и лиц, замещающих муниципальные должности</t>
  </si>
  <si>
    <t>Подпрограмма "Развитие системы муниципальной службы муниципального образования Алапаевское"</t>
  </si>
  <si>
    <t>Противодействие коррупции в муниципальном образовании Алапаевское</t>
  </si>
  <si>
    <t>Подпрограмма "Противодействие коррупции в муниципальном образовании Алапаевское"</t>
  </si>
  <si>
    <t>Организация мониторинга эффективности противодействия коррупции</t>
  </si>
  <si>
    <t>Организация и проведение мероприятий среди людей с ограниченными возможностями здоровья на территории муниципального образования Алапаевское</t>
  </si>
  <si>
    <t>Организация деятельности муниципальных музеев, приобретение и хранение музейных предметов и музейных коллекций</t>
  </si>
  <si>
    <t xml:space="preserve">Организация библиотечного обслуживания населения, формирование и хранение библиотечных фондов муниципальных библиотек
</t>
  </si>
  <si>
    <t>Организация деятельности учреждений культуры и искусства культурно-досуговой сферы</t>
  </si>
  <si>
    <t>Обеспечение деятельности муниципальных организаций в сфере культуры муниципального образования Алапаевское</t>
  </si>
  <si>
    <t>Непрограммные направления деятельности</t>
  </si>
  <si>
    <t>Подпрограмма "Пенсионное обеспечение муниципальных служащих муниципального образования Алапаевское"</t>
  </si>
  <si>
    <t>Пенсионное обеспечение муниципальных служащих муниципального образования Алапаевское в соответствии с Законом Свердловской области "Об особенностях муниципальной службы на территории Свердловской области"</t>
  </si>
  <si>
    <t>Подпрограмма "Защита от чрезвычайных ситуаций и обеспечение радиационной безопасности на территории муниципального образования Алапаевское, гражданская оборона"</t>
  </si>
  <si>
    <t>Обеспечение развертывания объектов региональной автоматизированной системы централизованного оповещения и локальных средств оповещения населения об угрозе чрезвычайной ситуации</t>
  </si>
  <si>
    <t>Подпрограмма "Пожарная безопасность на территории муниципального образования Алапаевское"</t>
  </si>
  <si>
    <t>Выполнение работ по созданию и содержанию пожарных пирсов и водоисточников для целей пожаротушения</t>
  </si>
  <si>
    <t xml:space="preserve">Деятельность общественных объединений пожарной охраны в сфере пожарной безопасности </t>
  </si>
  <si>
    <t>Подпрограмма "Профилактика правонарушений, повышение правосознания граждан, социальная реабилитация отбывших уголовное наказание лиц и лиц, осужденных к мере наказания, не связанной с лишением свободы"</t>
  </si>
  <si>
    <t xml:space="preserve">Исполнение полномочий по обеспечению общественной безопасности на территории муниципального образования Алапаевское
</t>
  </si>
  <si>
    <t>Подпрограмма "Социальное обеспечение отдельных категорий граждан и финансовая поддержка социально-ориентированных некоммерческих организаций"</t>
  </si>
  <si>
    <t>Предоставление материальной помощи гражданам, проживающим на территории муниципального образования Алапаевское, оказавшимся в трудной (чрезввычайной) жизненной ситуации</t>
  </si>
  <si>
    <t>Субсидии на финансовую поддержку социально-ориентированным некоммерческим общественным организациям, осуществляющим социальную поддержку</t>
  </si>
  <si>
    <t xml:space="preserve">Подпрограмма "Обеспечение жильем молодых семей на территории муниципального образования Алапаевское"    </t>
  </si>
  <si>
    <t>Подпрограмма "Профилактика заболеваний и формирование здорового образа жизни"</t>
  </si>
  <si>
    <t>Мероприятия по профилактике наркомании, СПИДа, алкоголизма, курения в муниципальных образовательных организациях</t>
  </si>
  <si>
    <t>Подпрограмма "Иные вопросы в сфере здравоохранения (профилактика социально-значимых заболеваний - ВИЧ-инфекции и туберкулеза)</t>
  </si>
  <si>
    <t>Мероприятия по предупреждению распространения на территории муниципального образования Алапаевское ВИЧ-инфекции, наркомании и туберкулеза</t>
  </si>
  <si>
    <t xml:space="preserve">Оформление информационных стендов, содержащих информацию о профилактике ВИЧ-инфекции и туберкулеза </t>
  </si>
  <si>
    <t xml:space="preserve">Обеспечение деятельности территориальных органов </t>
  </si>
  <si>
    <t>Проведение противопаводковых мероприятий на водных объектах на территории муниципального образования Алапаевское</t>
  </si>
  <si>
    <t>Выполнение работ по созданию и содержанию заградительных противопожарных минерализованных полос</t>
  </si>
  <si>
    <t>Содержание автомобильных дорог общего пользования местного значения и искусственных сооружений на них</t>
  </si>
  <si>
    <t>Предоставление материальной помощи гражданам, проживающим на территории муниципального образования Алапаевское, оказавшимся в трудной (чрезвычайной) жизненной ситуации</t>
  </si>
  <si>
    <t>Профессиональная подготовка, переподготовка и повышение квалификации муниципальных служащих и лиц, замещающих муниципальные должности</t>
  </si>
  <si>
    <t xml:space="preserve">Мероприятия по проведению кадастрового учета, оценки рыночной стоимости объектов, государственной регистрации прав собственности 
</t>
  </si>
  <si>
    <t>Хозяйственное обслуживание органов местного самоуправления</t>
  </si>
  <si>
    <t>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</t>
  </si>
  <si>
    <t>Проведение профилактических мероприятий по снижению детского дорожно-транспортного травматизма</t>
  </si>
  <si>
    <t>Сельское хозяйство и рыболовство</t>
  </si>
  <si>
    <t>Подпрограмма "Укрепление и развитие материально-технической базы образовательных организаций муниципального образования Алапаевское"</t>
  </si>
  <si>
    <t>1400046100</t>
  </si>
  <si>
    <t>7000051180</t>
  </si>
  <si>
    <t>7000000000</t>
  </si>
  <si>
    <t>7000041100</t>
  </si>
  <si>
    <t>7000041200</t>
  </si>
  <si>
    <t>7000042П00</t>
  </si>
  <si>
    <t>0420049100</t>
  </si>
  <si>
    <t>0420000000</t>
  </si>
  <si>
    <t>0400000000</t>
  </si>
  <si>
    <t>0420049200</t>
  </si>
  <si>
    <t>0420052500</t>
  </si>
  <si>
    <t>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</si>
  <si>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0830042700</t>
  </si>
  <si>
    <t>0830000000</t>
  </si>
  <si>
    <t>0800000000</t>
  </si>
  <si>
    <t>0210045110</t>
  </si>
  <si>
    <t>0210045120</t>
  </si>
  <si>
    <t>0220045310</t>
  </si>
  <si>
    <t>0220045320</t>
  </si>
  <si>
    <t>0230045600</t>
  </si>
  <si>
    <t>0710026020</t>
  </si>
  <si>
    <t>0710000000</t>
  </si>
  <si>
    <t>0700000000</t>
  </si>
  <si>
    <t>0710026030</t>
  </si>
  <si>
    <t>0710026040</t>
  </si>
  <si>
    <t>0710026060</t>
  </si>
  <si>
    <t>0730026150</t>
  </si>
  <si>
    <t>0730000000</t>
  </si>
  <si>
    <t>1510021010</t>
  </si>
  <si>
    <t>Деятельность общественных объединений пожарной охраны в сфере пожарной безопасности</t>
  </si>
  <si>
    <t>Обеспечение деятельности добровольных пожарных дружин и добровольных пожарных команд, осуществляющих деятельность на территории муниципального образования Алапаевское</t>
  </si>
  <si>
    <t>1310022010</t>
  </si>
  <si>
    <t>1310000000</t>
  </si>
  <si>
    <t>1310022040</t>
  </si>
  <si>
    <t>1300000000</t>
  </si>
  <si>
    <t>1350000000</t>
  </si>
  <si>
    <t>1350022200</t>
  </si>
  <si>
    <t>1320000000</t>
  </si>
  <si>
    <t>1320022100</t>
  </si>
  <si>
    <t>1320022110</t>
  </si>
  <si>
    <t>1320022150</t>
  </si>
  <si>
    <t>1320022130</t>
  </si>
  <si>
    <t xml:space="preserve"> Создание условий для деятельности добровольных формирований населения по охране общественного порядка</t>
  </si>
  <si>
    <t>1330022160</t>
  </si>
  <si>
    <t>1330000000</t>
  </si>
  <si>
    <t>0900000000</t>
  </si>
  <si>
    <t xml:space="preserve">Осуществление перевозок пассажиров автомобильным и иным видом транспорта </t>
  </si>
  <si>
    <t>1000000000</t>
  </si>
  <si>
    <t>1010000000</t>
  </si>
  <si>
    <t>1100000000</t>
  </si>
  <si>
    <t>1110000000</t>
  </si>
  <si>
    <t>1110023010</t>
  </si>
  <si>
    <t xml:space="preserve">Взносы на капитальный ремонт общего имущества в многоквартирных домах за муниципальные помещения   </t>
  </si>
  <si>
    <t>0830023180</t>
  </si>
  <si>
    <t>Капитальный и текущий ремонт муниципального жилищного фонда</t>
  </si>
  <si>
    <t>0810023080</t>
  </si>
  <si>
    <t>Подпрограмма "Энергосбережение и повышение энергетической эффективности муниципального образования Алапаевское"</t>
  </si>
  <si>
    <t>0840000000</t>
  </si>
  <si>
    <t>0830023480</t>
  </si>
  <si>
    <t>7000021010</t>
  </si>
  <si>
    <t>7000021020</t>
  </si>
  <si>
    <t>7000020040</t>
  </si>
  <si>
    <t>0500000000</t>
  </si>
  <si>
    <t>0550000000</t>
  </si>
  <si>
    <t>0550021030</t>
  </si>
  <si>
    <t>0100000000</t>
  </si>
  <si>
    <t>0100021010</t>
  </si>
  <si>
    <t>7000021050</t>
  </si>
  <si>
    <t>7000021030</t>
  </si>
  <si>
    <t>7000020700</t>
  </si>
  <si>
    <t>0100020070</t>
  </si>
  <si>
    <t>0300000000</t>
  </si>
  <si>
    <t>0550020040</t>
  </si>
  <si>
    <t>1400000000</t>
  </si>
  <si>
    <t>1500000000</t>
  </si>
  <si>
    <t>1510000000</t>
  </si>
  <si>
    <t>1520000000</t>
  </si>
  <si>
    <t>1520021030</t>
  </si>
  <si>
    <t>1520021040</t>
  </si>
  <si>
    <t>7000020100</t>
  </si>
  <si>
    <t>7000024100</t>
  </si>
  <si>
    <t>1020000000</t>
  </si>
  <si>
    <t>1040000000</t>
  </si>
  <si>
    <t>1030000000</t>
  </si>
  <si>
    <t>1030021070</t>
  </si>
  <si>
    <t>0300023010</t>
  </si>
  <si>
    <t>0300023020</t>
  </si>
  <si>
    <t>0530000000</t>
  </si>
  <si>
    <t>0530023020</t>
  </si>
  <si>
    <t>0810000000</t>
  </si>
  <si>
    <t>0820000000</t>
  </si>
  <si>
    <t>0850000000</t>
  </si>
  <si>
    <t>0200000000</t>
  </si>
  <si>
    <t>0210000000</t>
  </si>
  <si>
    <t>0210025010</t>
  </si>
  <si>
    <t>0210025040</t>
  </si>
  <si>
    <t>0240000000</t>
  </si>
  <si>
    <t>0240025020</t>
  </si>
  <si>
    <t>0220000000</t>
  </si>
  <si>
    <t>0220025010</t>
  </si>
  <si>
    <t>0220025050</t>
  </si>
  <si>
    <t>0220025060</t>
  </si>
  <si>
    <t>0220045400</t>
  </si>
  <si>
    <t>0230000000</t>
  </si>
  <si>
    <t>0230025010</t>
  </si>
  <si>
    <t>1200000000</t>
  </si>
  <si>
    <t>1210000000</t>
  </si>
  <si>
    <t>1210028020</t>
  </si>
  <si>
    <t>0230025040</t>
  </si>
  <si>
    <t>0250000000</t>
  </si>
  <si>
    <t>0600000000</t>
  </si>
  <si>
    <t>0610000000</t>
  </si>
  <si>
    <t>0610027120</t>
  </si>
  <si>
    <t>0630000000</t>
  </si>
  <si>
    <t>0630027240</t>
  </si>
  <si>
    <t>0630027290</t>
  </si>
  <si>
    <t>0410000000</t>
  </si>
  <si>
    <t>0410079010</t>
  </si>
  <si>
    <t>0420079050</t>
  </si>
  <si>
    <t>0420079070</t>
  </si>
  <si>
    <t>0440000000</t>
  </si>
  <si>
    <t>7000079010</t>
  </si>
  <si>
    <t>0420079100</t>
  </si>
  <si>
    <t>0450000000</t>
  </si>
  <si>
    <t>1210028010</t>
  </si>
  <si>
    <t>1210028030</t>
  </si>
  <si>
    <t>7000020600</t>
  </si>
  <si>
    <t>0100011130</t>
  </si>
  <si>
    <t>0550021010</t>
  </si>
  <si>
    <t xml:space="preserve">Капитальный и текущий ремонт муниципального жилищного фонда
</t>
  </si>
  <si>
    <t xml:space="preserve"> Подпрограмма "Развитие жилищно-коммунального хозяйства муниципального образования Алапаевское"</t>
  </si>
  <si>
    <t xml:space="preserve">Подпрограмма "Повышение благоустройства жилищного фонда муниципального образования Алапаевское и создание благоприятной среды проживания граждан" </t>
  </si>
  <si>
    <t>0850023330</t>
  </si>
  <si>
    <t>0300021010</t>
  </si>
  <si>
    <t>0250021010</t>
  </si>
  <si>
    <t>0250025010</t>
  </si>
  <si>
    <t>0250025030</t>
  </si>
  <si>
    <t>1400021010</t>
  </si>
  <si>
    <t>0820063110</t>
  </si>
  <si>
    <t>Приложение №5</t>
  </si>
  <si>
    <t>0450049100</t>
  </si>
  <si>
    <t>0450049200</t>
  </si>
  <si>
    <t>Председатель представительного органа муниципального образования</t>
  </si>
  <si>
    <t>7000021100</t>
  </si>
  <si>
    <t xml:space="preserve"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услуг»
</t>
  </si>
  <si>
    <t xml:space="preserve"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услуг»
</t>
  </si>
  <si>
    <t>0300023060</t>
  </si>
  <si>
    <t>Создание и приобретение необходимого для совершенствования управления муниципальной собственностью муниципального образования Алапаевское программного обеспечения</t>
  </si>
  <si>
    <t>1320022120</t>
  </si>
  <si>
    <t>Создание, комплектование и обучение добровольных пожарных дружин, расходы по выплате компенсаций и льгот добровольным пожарным</t>
  </si>
  <si>
    <t>Составление, оформление и анализ  топливно-энергетического баланса муниципального образования Алапаевское</t>
  </si>
  <si>
    <t>0840023230</t>
  </si>
  <si>
    <t>Сохранение объектов культурного наследия (памятников истории)</t>
  </si>
  <si>
    <t>7000026100</t>
  </si>
  <si>
    <t>Судебная система</t>
  </si>
  <si>
    <t>7000051200</t>
  </si>
  <si>
    <t>Финансовое обеспечение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</si>
  <si>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целевые</t>
  </si>
  <si>
    <t>местные</t>
  </si>
  <si>
    <t>ИТОГО</t>
  </si>
  <si>
    <t>7000023060</t>
  </si>
  <si>
    <t>Прочие мероприятия в области сельскохозяйственного производства</t>
  </si>
  <si>
    <t>1110023040</t>
  </si>
  <si>
    <t>1600023010</t>
  </si>
  <si>
    <t>1600000000</t>
  </si>
  <si>
    <t>1600023020</t>
  </si>
  <si>
    <t>Осуществление экологического просвещения населения</t>
  </si>
  <si>
    <t>Дополнительное образование детей</t>
  </si>
  <si>
    <t>0240025160</t>
  </si>
  <si>
    <t>Развитие архивного дела в муниципальном  образовании Алапаевское</t>
  </si>
  <si>
    <t>Благоустройство дворовых территорий в населенных пунктах муниципального образования Алапаевское</t>
  </si>
  <si>
    <t>Формирование законопослушного поведения на дорогах</t>
  </si>
  <si>
    <t>0810023090</t>
  </si>
  <si>
    <t>Содержание и обслуживание муниципальных сетей водоснабжения и водоотведения в населенных пунктах</t>
  </si>
  <si>
    <t>Пропаганда и популяризация предпринимательской деятельности</t>
  </si>
  <si>
    <t>0530023030</t>
  </si>
  <si>
    <t>7000023080</t>
  </si>
  <si>
    <t>Прочие мероприятия в области жилищно-коммунального хозяйства</t>
  </si>
  <si>
    <t>0240025120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</si>
  <si>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</si>
  <si>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04200R4620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</si>
  <si>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</si>
  <si>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04400L4970</t>
  </si>
  <si>
    <t>7000023030</t>
  </si>
  <si>
    <t>0540063020</t>
  </si>
  <si>
    <t>Развитие объектов показа, объектов досуга, объектов активного туризма в муниципальном образовании Алапаевское</t>
  </si>
  <si>
    <t>Прочие мероприятия по управлению и распоряжению муниципальным имуществом</t>
  </si>
  <si>
    <t>Обеспечение мероприятий по оборудованию спортивных площадок в общеобразовательных организациях муниципального образования Алапаевское</t>
  </si>
  <si>
    <t>Проведение ремонтных работ зданий муниципальных учреждений культуры муниципального образования Алапаевское, приобретение для таких учреждений специального оборудования, музыкального оборудования и музыкальных инструментов</t>
  </si>
  <si>
    <t>0540000000</t>
  </si>
  <si>
    <t>Подпрограмма "Развитие туризма в муниципальном образовании Алапаевское"</t>
  </si>
  <si>
    <t>Организация отдыха детей в учебное время</t>
  </si>
  <si>
    <t>0230045500</t>
  </si>
  <si>
    <t>0230025060</t>
  </si>
  <si>
    <t>0920022010</t>
  </si>
  <si>
    <t>Организация массовых экологических акций в рамках проведения субботников</t>
  </si>
  <si>
    <t>0920022040</t>
  </si>
  <si>
    <t>Мониторинг состояния окружающей среды</t>
  </si>
  <si>
    <t>0920022050</t>
  </si>
  <si>
    <t>Мероприятия в сфере обращения с отходами</t>
  </si>
  <si>
    <t>0910023020</t>
  </si>
  <si>
    <t>0920022030</t>
  </si>
  <si>
    <t>Подпрограмма "Предоставление региональной поддержки молодым семьям на улучшение жилищных условий "</t>
  </si>
  <si>
    <t>0460079010</t>
  </si>
  <si>
    <t>7000023040</t>
  </si>
  <si>
    <t>Расходы, зарезервированные на реализацию проектов инициативного бюджетирования</t>
  </si>
  <si>
    <t>0840023530</t>
  </si>
  <si>
    <t>Содержание подстанции 35/6 кВ "ВСМЗ" пгт В.Синячиха</t>
  </si>
  <si>
    <t>Подпрограмма "Обеспечение реализации муниципальной программы муниципального образования Алапаевское "Совершенствование социально-экономической политики на территории муниципального образования Алапаевское до 2024 года"</t>
  </si>
  <si>
    <t>Муниципальная программа "Совершенствование социально-экономической политики на территории муниципального образования Алапаевское до 2024 года"</t>
  </si>
  <si>
    <t>Муниципальная программа "Управление финансами муниципального образования Алапаевское до 2024 года"</t>
  </si>
  <si>
    <t>Муниципальная программа "Повышение эффективности управления муниципальной собственностью муниципального образования Алапаевское до 2024 года"</t>
  </si>
  <si>
    <t>Муниципальная программа "Обеспечение деятельности по комплектованию, учету, хранению и использованию архивных документов, находящихся в муниципальной собственности муниципального образования Алапаевское, до 2024 года"</t>
  </si>
  <si>
    <t>Муниципальная программа "Развитие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2024 года"</t>
  </si>
  <si>
    <t>Муниципальная программа "Обеспечение общественной безопасности на территории муниципального образования Алапаевское до 2024 года"</t>
  </si>
  <si>
    <t xml:space="preserve">Подпрограмма "Обеспечение реализации муниципальной программы "Обеспечение общественной безопасности на территории муниципального образования Алапаевское до 2024 года"
</t>
  </si>
  <si>
    <t>Муниципальная программа "Обеспечение рационального и безопасного природопользования на территории муниципального образования Алапаевское до 2024 года"</t>
  </si>
  <si>
    <t>Муниципальная программа "Развитие транспорта, дорожного хозяйства, связи и информационных технологий муниципального образования Алапаевское до 2024 года"</t>
  </si>
  <si>
    <t xml:space="preserve">Муниципальная программа "Реализация основных направлений муниципальной политики в строительном комплексе муниципального образования Алапаевское до 2024 года" </t>
  </si>
  <si>
    <t>Муниципальная программа "Развитие жилищно-коммунального хозяйства и повышения энергетической эффективности в муниципальном образовании Алапаевское до 2024 года"</t>
  </si>
  <si>
    <t>Подпрограмма "Обеспечение реализации муниципальной программы "Развитие жилищно-коммунального хозяйства и повышения энергетической эффективности в муниципальном образовании Алапаевское до 2024 года"</t>
  </si>
  <si>
    <t>Подпрограмма "Обеспечение реализации муниципальной программы "Развитие системы образования в муниципальном образовании Алапаевское до 2024 года"</t>
  </si>
  <si>
    <t xml:space="preserve">Муниципальная программа "Формирование здорового образа жизни населения муниципального образования Алапаевское до 2024 года"
</t>
  </si>
  <si>
    <t>Муниципальная программа "Развитие культуры в муниципальном образовании Алапаевское до 2024 года"</t>
  </si>
  <si>
    <t>Подпрограмма "Обеспечение реализации муниципальной программы "Развитие культуры в муниципальном образовании Алапаевское до 2024 года"</t>
  </si>
  <si>
    <t>Муниципальная программа "Социальная поддержка населения муниципального образования Алапаевское до 2024 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</si>
  <si>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2024 года"</t>
  </si>
  <si>
    <t xml:space="preserve">Подпрограмма  "Развитие физической культуры и спорта в муниципальном образовании Алапаевское до 2024 года" </t>
  </si>
  <si>
    <t>Реализация мероприятий по приоритетным направлениям работы с молодежью на территории муниципального образования Алапаевское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</si>
  <si>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</si>
  <si>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Исполнение судебных актов по искам к муниципальному образованию Алапаевское </t>
  </si>
  <si>
    <t>Муниципальная программа "Развитие транспортного комплекса  муниципального образования Алапаевское до 2024 года"</t>
  </si>
  <si>
    <t>1010024010</t>
  </si>
  <si>
    <t>1020024010</t>
  </si>
  <si>
    <t>1020024020</t>
  </si>
  <si>
    <t>1040024010</t>
  </si>
  <si>
    <t>1040024020</t>
  </si>
  <si>
    <t>Муниципальная программа "Развитие транспортного  комплекса муниципального образования Алапаевское до 2024 года"</t>
  </si>
  <si>
    <t>1040024030</t>
  </si>
  <si>
    <t>1040024040</t>
  </si>
  <si>
    <t>Приложение №6</t>
  </si>
  <si>
    <t>0460000000</t>
  </si>
  <si>
    <t>Подпрограмма "Развитие водохозяйственного комплекса муниципального образования Алапаевское"</t>
  </si>
  <si>
    <t>0920000000</t>
  </si>
  <si>
    <t>Подпрограмма "Экологическая безопасность муниципального образования Алапаевское"</t>
  </si>
  <si>
    <t>0910000000</t>
  </si>
  <si>
    <t>МКУ  "Управление культуры муниципального образования Алапаевское"</t>
  </si>
  <si>
    <t>0920022020</t>
  </si>
  <si>
    <t>Капитальный ремонт муниципальных сетей водоснабжения водоотведения и теплоснабжения в сельских населенных пунктах</t>
  </si>
  <si>
    <t>0230045310</t>
  </si>
  <si>
    <t>Предоставление региональных социальных выплат молодым семьям, проживающим на территории муниципального образования Алапаевское, на улучшение жилищных условий</t>
  </si>
  <si>
    <t>Выплата ежемесячного материального содержания лицам, которым присвоено звание "Почетный гражданин муниципального образования", единовременной материальной помощи</t>
  </si>
  <si>
    <t>Благоустройство муниципальных территорий общего пользования в населенных пунктах муниципального образования Алапаевское</t>
  </si>
  <si>
    <t>1700000000</t>
  </si>
  <si>
    <t>1700022080</t>
  </si>
  <si>
    <t>Внедрение муниципальной геоинформационной системы</t>
  </si>
  <si>
    <t>Другие вопросы в области охраны окружающей среды</t>
  </si>
  <si>
    <t>Бюджетные инвестиции</t>
  </si>
  <si>
    <t>7000023081</t>
  </si>
  <si>
    <t>Погребение умерших, не имеющих родственников, либо личность которых не установлена</t>
  </si>
  <si>
    <t>024Е125230</t>
  </si>
  <si>
    <t>Организация,проведение и участие в мероприятиях по дополнительному образованию детей, развитие материально-технической базы</t>
  </si>
  <si>
    <t xml:space="preserve">Мероприятия по ремонту и приведению в соответствие с требованиями пожарной безопасности и санитарного законодательства зданий и помещений, в которых размещены организации отрасли образования </t>
  </si>
  <si>
    <t>0710026160</t>
  </si>
  <si>
    <t>Информатизация муниципальных учреждений культуры, в том числе комлектование книжных фондов (включая приобретение (подписку) периодических изданий, приобретение компьютерного оборудования и лицензионного программного обеспечения, подключение к сети "Интернет"</t>
  </si>
  <si>
    <t>07100L5190</t>
  </si>
  <si>
    <t>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культуры, находящихся на территориях сельских поселений Свердловской области</t>
  </si>
  <si>
    <t>Муниципальная программа "Профилактика  терроризма, а также минимизация и (или) ликвидация последствий его проявлений в муниципальном образовании Алапаевское до 2025 года"</t>
  </si>
  <si>
    <t>1700022050</t>
  </si>
  <si>
    <t xml:space="preserve">Материально-техническое обеспечение, выпуск и размещение видео-аудио роликов, печатной продукции по вопросам профилактики  терроризма </t>
  </si>
  <si>
    <t>Организация мероприятий антитеррористической направленности по обеспечению комплексной безопасности организаций отрасли образования, культуры, физической культуры и спорта</t>
  </si>
  <si>
    <t>121P528050</t>
  </si>
  <si>
    <t>Мероприятия по поэтапному внедрению и реализации Всероссийского физкультурно-спортивного комплекса "Готов к труду и обороне" (ГТО) на условиях софинансирования из областного бюджета</t>
  </si>
  <si>
    <t>Организация предоставления услуг (выполнение работ) по спортивной подготовке</t>
  </si>
  <si>
    <t>0260025010</t>
  </si>
  <si>
    <t>0260025020</t>
  </si>
  <si>
    <t>0270025010</t>
  </si>
  <si>
    <t>0260000000</t>
  </si>
  <si>
    <t>0270000000</t>
  </si>
  <si>
    <t>1210028070</t>
  </si>
  <si>
    <t>1600023050</t>
  </si>
  <si>
    <t>1600023060</t>
  </si>
  <si>
    <t>Уличное освещение населенных пунктов муниципального образования Алапаевское, в том числе модернизация и техническое обслуживание</t>
  </si>
  <si>
    <t>Организация и содержание мест захоронения муниципального образования Алапаевское</t>
  </si>
  <si>
    <t>1600023070</t>
  </si>
  <si>
    <t>1600023080</t>
  </si>
  <si>
    <t>Муниципальная программа «Развитие системы образования и реализация молодежной политики в муниципальном образовании Алапаевское до 2024 года"</t>
  </si>
  <si>
    <t>0500</t>
  </si>
  <si>
    <t>902</t>
  </si>
  <si>
    <t>Выполнение мероприятий по обращению с твердыми коммунальными отходами (ТКО) на территории муниципального образования Алапаевское</t>
  </si>
  <si>
    <t>Персонифицированное финансирование дополнительного образования детей</t>
  </si>
  <si>
    <t>0230025090</t>
  </si>
  <si>
    <t>Муниципальная программа "Развитие физической культуры и спорта в муниципальном образовании Алапаевское до 2024 года"</t>
  </si>
  <si>
    <t>Муниципальная программа "Формирование современной городской среды на территории муниципального образования Алапаевское на 2018-2024 годы"</t>
  </si>
  <si>
    <t>Организация и проведение мероприятий по санитарной очистке территорий населенных пунктов муниципального образования  Алапаевское</t>
  </si>
  <si>
    <t>0860000000</t>
  </si>
  <si>
    <t>Подпрограмма "Комплексное развитие сельских территорий в муниципальном образовании Алапаевское"</t>
  </si>
  <si>
    <t>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</si>
  <si>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700Ф054690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</si>
  <si>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</si>
  <si>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0860079560</t>
  </si>
  <si>
    <t>Улучшение жилищных условий граждан, проживающих на сельских территориях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</si>
  <si>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2021 год
</t>
  </si>
  <si>
    <t>от __.12.2020 № ___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</si>
  <si>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</si>
  <si>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Гражданская оборона</t>
  </si>
  <si>
    <t>1310022210</t>
  </si>
  <si>
    <t>1310022220</t>
  </si>
  <si>
    <t>083F363440</t>
  </si>
  <si>
    <t>Переселение граждан из аварийного жилищного фонда за счет средств бюджета муниципального образования Алапаевское в рамках национального проекта "Жилье и городская среда"</t>
  </si>
  <si>
    <t xml:space="preserve">Защита населения и территории от чрезвычайных ситуаций природного и техногенного характера, пожарная безопасность_x000D_
</t>
  </si>
  <si>
    <t>Информирование населения о безопасности на водных объектах (изготовление информационных материалов, запрещающих аншлагов и стендов)</t>
  </si>
  <si>
    <t>1310022230</t>
  </si>
  <si>
    <t>Обеспечение проведения выборов и референдумов</t>
  </si>
  <si>
    <t>7000020800</t>
  </si>
  <si>
    <t>Проведение выборов в представительные органы муниципального образования</t>
  </si>
  <si>
    <t>880</t>
  </si>
  <si>
    <t>Специальные расходы</t>
  </si>
  <si>
    <t>121Р528060</t>
  </si>
  <si>
    <t>Создание спортивных площадок (оснащение спортивным оборудованием) для занятий уличной гимнастикой в муниципальном образовании Алапаевское</t>
  </si>
  <si>
    <t>083F367483</t>
  </si>
  <si>
    <t>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</si>
  <si>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083F367484</t>
  </si>
  <si>
    <t>Переселение граждан из аварийного жилищного фонда</t>
  </si>
  <si>
    <t>0860045762</t>
  </si>
  <si>
    <t>08600L5760</t>
  </si>
  <si>
    <t>Улучшение жилищных условий граждан, проживающих на сельских территориях, на условиях софинансирования из федерального бюджета</t>
  </si>
  <si>
    <t>02200L3030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</si>
  <si>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</si>
  <si>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Расходы на выплаты персоналу государственных (муниципальных) органов"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</si>
  <si>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</si>
  <si>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</si>
  <si>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Наименование главного распорядителя бюджетных средств, раздела, подраздела, целевой статьи и вида расходов</t>
  </si>
  <si>
    <t>Обслуживание государственного (муниципального) долга</t>
  </si>
  <si>
    <t>Обслуживание государственного (муниципального) внутреннего  долга</t>
  </si>
  <si>
    <t xml:space="preserve">Организация водных переправ на водных объектах на территории муниципального образования Алапаевское </t>
  </si>
  <si>
    <t>Создание резервов материальных ресурсов для ликвидации чрезвычайных ситуаций природного и техногенного характера на территории муниципального образования Алапаевское</t>
  </si>
  <si>
    <t xml:space="preserve">Молодежная политика </t>
  </si>
  <si>
    <t>Улучшение жилищных условий граждан, проживающих на сельских территориях муниципального образования Алапаевское</t>
  </si>
  <si>
    <t>2020 год тыс.руб.</t>
  </si>
  <si>
    <r>
      <rPr>
        <b/>
        <sz val="10"/>
        <rFont val="Times New Roman"/>
        <family val="1"/>
        <charset val="204"/>
      </rPr>
      <t>Проект 2021</t>
    </r>
    <r>
      <rPr>
        <sz val="10"/>
        <rFont val="Times New Roman"/>
        <family val="1"/>
        <charset val="204"/>
      </rPr>
      <t xml:space="preserve"> Сумма, тыс.рублей</t>
    </r>
  </si>
  <si>
    <t>Отклонение</t>
  </si>
  <si>
    <t>Процент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</si>
  <si>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</si>
  <si>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</si>
  <si>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Осуществление мероприятий по обеспечению питанием обучающихся в муниципальных общеобразовательных организациях</t>
  </si>
  <si>
    <t>083F36748S</t>
  </si>
  <si>
    <t>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</si>
  <si>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</si>
  <si>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0830023160</t>
  </si>
  <si>
    <t>7000023090</t>
  </si>
  <si>
    <t>Возмещение расходов по содержанию временно свободных жилых помещений</t>
  </si>
  <si>
    <t>Охрана семьи и детства</t>
  </si>
  <si>
    <t>Спорт высших достижений</t>
  </si>
  <si>
    <t>121Р550810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</si>
  <si>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</si>
  <si>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</si>
  <si>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0501</t>
  </si>
  <si>
    <t>0240025070</t>
  </si>
  <si>
    <t>Развитие материально-технической базы образовательных организаций</t>
  </si>
  <si>
    <t>Организация и проведение мероприятий по санитарной очистке территорий населенных пунктов и прочие мероприятия по благоустройству</t>
  </si>
  <si>
    <t xml:space="preserve"> </t>
  </si>
  <si>
    <t>Капитальный ремонт, ремонт муниципальных сетей водоснабжения, водоотведения и теплоснабжения в сельских населенных пунктах</t>
  </si>
  <si>
    <t>1050024010</t>
  </si>
  <si>
    <t>Возмещение недополученных доходов в связи с осуществлением регулярных пассажирских перевозок по социально значимым маршрутам и рейсам</t>
  </si>
  <si>
    <t>1050000000</t>
  </si>
  <si>
    <t>7000023100</t>
  </si>
  <si>
    <t>Реализация отдельных полномочий в области лесных отношений</t>
  </si>
  <si>
    <t>Ремонт  и содержание автомобильных дорог общего пользования местного значения и искусственных сооружений на них</t>
  </si>
  <si>
    <t>1020024030</t>
  </si>
  <si>
    <t>Мероприятия по созданию безопасных дорожных условий для участников дорожного движения</t>
  </si>
  <si>
    <t>1040024050</t>
  </si>
  <si>
    <t>Подпрограмма "Обеспечение транспортного обслуживания населения муниципального образования Алапаевское"</t>
  </si>
  <si>
    <t xml:space="preserve">Организация подвоза обучающихся </t>
  </si>
  <si>
    <t>0610027110</t>
  </si>
  <si>
    <t>Подпрограмма "Иные вопросы в сфере здравоохранения (профилактика социально-значимых заболеваний - ВИЧ-инфекции и туберкулеза)"</t>
  </si>
  <si>
    <t>7000020041</t>
  </si>
  <si>
    <t xml:space="preserve">Зарезервированные средства на финансовое обеспечение мероприятий социальной направленности
</t>
  </si>
  <si>
    <t>121P5S8Г00</t>
  </si>
  <si>
    <t>Организация и проведение муниципальных мероприятий в сфере образования, в том числе мероприятий по профилактике экстремизма, укреплению межнационального и межконфессионального согласия</t>
  </si>
  <si>
    <t>Приложение №4</t>
  </si>
  <si>
    <t>Приложение №8</t>
  </si>
  <si>
    <t>7000042П10</t>
  </si>
  <si>
    <t>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</si>
  <si>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0240045410</t>
  </si>
  <si>
    <t>Создание в муниципальных общеобразовательных организациях условий для организации горячего питания обучающихся</t>
  </si>
  <si>
    <t>0240045800</t>
  </si>
  <si>
    <t>Создание безопасных условий пребывания в муниципальных организациях отдыха детей и их оздоровления</t>
  </si>
  <si>
    <t>0260048900</t>
  </si>
  <si>
    <t>Развитие сети муниципальных учреждений по работе с молодежью</t>
  </si>
  <si>
    <t>0270048700</t>
  </si>
  <si>
    <t>Организация военно-патриотического воспитания и допризывной подготовки молодых граждан</t>
  </si>
  <si>
    <t>0710046400</t>
  </si>
  <si>
    <t>121P548Г00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</si>
  <si>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</si>
  <si>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</si>
  <si>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Создание в образовательных организациях условий для получения детьми-инвалидами качественного образования</t>
  </si>
  <si>
    <t>0240045070</t>
  </si>
  <si>
    <t>02400S5070</t>
  </si>
  <si>
    <t>02600S8900</t>
  </si>
  <si>
    <t>Муниципальная программа "Совершенствование социально-экономической политики на территории муниципального образования Алапаевское до 2030 года"</t>
  </si>
  <si>
    <t>Муниципальная программа "Развитие жилищно-коммунального хозяйства и повышения энергетической эффективности в муниципальном образовании Алапаевское до 2030 года"</t>
  </si>
  <si>
    <t>Муниципальная программа "Развитие культуры в муниципальном образовании Алапаевское до 2030 года"</t>
  </si>
  <si>
    <t>Муниципальная программа "Обеспечение деятельности по комплектованию, учету, хранению и использованию архивных документов, находящихся в муниципальной собственности муниципального образования Алапаевское, до 2030 года"</t>
  </si>
  <si>
    <t>02400S5800</t>
  </si>
  <si>
    <t>02700S8700</t>
  </si>
  <si>
    <t>Создание в образовательных организациях условий для получения детьми-инвалидами качественного образования (доля софинансирования местного бюджета)</t>
  </si>
  <si>
    <t>Создание безопасных условий пребывания в муниципальных организациях отдыха детей и их оздоровления (доля софинансирования местного бюджета)</t>
  </si>
  <si>
    <t>Организация военно-патриотического воспитания и допризывной подготовки молодых граждан (доля софинансирования местного бюджета)</t>
  </si>
  <si>
    <t>Развитие сети муниципальных учреждений по работе с молодежью (доля софинансирования местного бюджета)</t>
  </si>
  <si>
    <t>Муниципальная программа «Развитие системы образования и реализация молодежной политики в муниципальном образовании Алапаевское до 2025 года"</t>
  </si>
  <si>
    <t>Муниципальная программа "Формирование современной городской среды на территории муниципального образования Алапаевское на 2018-2027 годы"</t>
  </si>
  <si>
    <t>02300S5600</t>
  </si>
  <si>
    <t>0300023030</t>
  </si>
  <si>
    <t>Обеспечение подготовки земельных участков на территории муниципального образования Алапаевское для представления однократно бесплатно льготным категория граждан</t>
  </si>
  <si>
    <t>0810023070</t>
  </si>
  <si>
    <t>0830023140</t>
  </si>
  <si>
    <t>Снос жилых помещений, признанных непригодными для проживания и (или) с высоким уровнем износа на территории муниципального образования Алапаевское</t>
  </si>
  <si>
    <t>0830023170</t>
  </si>
  <si>
    <t>Модернизация системы отопления в муниципальных учреждениях муниципального образования Алапаевское</t>
  </si>
  <si>
    <t>0840026200</t>
  </si>
  <si>
    <t>Подпрограмма "Обеспечение реализации муниципальной программы "Развитие жилищно-коммунального хозяйства и повышения энергетической эффективности в муниципальном образовании Алапаевское до 2030 года"</t>
  </si>
  <si>
    <t>0860023250</t>
  </si>
  <si>
    <t>0850023230</t>
  </si>
  <si>
    <t>Реализация мероприятий по благоустройству сельских территорий муниципального образования Алапаевское</t>
  </si>
  <si>
    <t>0210025060</t>
  </si>
  <si>
    <t>Организация подвоза воспитанников</t>
  </si>
  <si>
    <t>07100S6400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</si>
  <si>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информационно-телекоммуникационной сети "Интернет" (доля софинансирования местного бюджета)</t>
  </si>
  <si>
    <t>Информатизация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(доля софинансирования местного бюджета)</t>
  </si>
  <si>
    <t>Подпрограмма "Обеспечение реализации муниципальной программы "Развитие культуры в муниципальном образовании Алапаевское до 2030 года"</t>
  </si>
  <si>
    <t>0550021020</t>
  </si>
  <si>
    <t>0550021040</t>
  </si>
  <si>
    <t>0550020030</t>
  </si>
  <si>
    <t xml:space="preserve">Подпрограмма "Обеспечение реализации муниципальной программы муниципального образования Алапаевское "Совершенствование социально-экономической политики на территории муниципального образования Алапаевское до 2030 года"
</t>
  </si>
  <si>
    <t>0710026010</t>
  </si>
  <si>
    <t>0710026050</t>
  </si>
  <si>
    <t>Переселение граждан из аварийного жилищного фонда в рамках национального проекта "Жилье и городская среда"</t>
  </si>
  <si>
    <t>Переселение граждан из аварийного жилищного фонда  в рамках национального проекта "Жилье и городская среда"</t>
  </si>
  <si>
    <t>Управление муниципальным имуществом, архитектурой и градостроительством Администрации муниципального образования Алапаевское</t>
  </si>
  <si>
    <t>0840023190</t>
  </si>
  <si>
    <t>0850079220</t>
  </si>
  <si>
    <t>Подпрограмма "Импульс для предпринимательства"</t>
  </si>
  <si>
    <t>0730026010</t>
  </si>
  <si>
    <t>7000020900</t>
  </si>
  <si>
    <t xml:space="preserve">Зарезервированные средства на изменение условий оплаты труда работников органов местного самоуправления
</t>
  </si>
  <si>
    <t>6</t>
  </si>
  <si>
    <t>Субсидии некоммерческим организациям (за исключением государственных (муниципальных) учреждений)</t>
  </si>
  <si>
    <t>Содержание памятников, обелисков, стел и мемориальных досок, находящихся на территории муниципального образования Алапаевское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</si>
  <si>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</si>
  <si>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Модернизация библиотек в части комплектования книжных фондов на условиях софинансирования из федерального бюджета</t>
  </si>
  <si>
    <t>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</si>
  <si>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Код главного распорядителя бюджетных средств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</si>
  <si>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 (доля софинансирования местного бюджета)</t>
  </si>
  <si>
    <t>Разработка  проектно-сметной документации на строительство и реконструкцию объектов коммунальной инфраструктуры</t>
  </si>
  <si>
    <t>0810023060</t>
  </si>
  <si>
    <t>350</t>
  </si>
  <si>
    <t>Премии и гранты</t>
  </si>
  <si>
    <t>Физическая культура</t>
  </si>
  <si>
    <t>Сумма,  тыс.рублей</t>
  </si>
  <si>
    <t>на 2025 год</t>
  </si>
  <si>
    <t>1010024020</t>
  </si>
  <si>
    <t>Обновление парка подвижного состава</t>
  </si>
  <si>
    <t>0530023010</t>
  </si>
  <si>
    <t>Приложение №7</t>
  </si>
  <si>
    <t>Приложение №9</t>
  </si>
  <si>
    <t>Муниципальная программа "Развитие жилищно-коммунального хозяйства и повышение энергетической эффективности в муниципальном образовании Алапаевское до 2030 года"</t>
  </si>
  <si>
    <t>Муниципальная программа "Развитие физической культуры и спорта в муниципальном образовании Алапаевское до 2030 года"</t>
  </si>
  <si>
    <t>Подпрограмма "Обеспечение реализации муниципальной программы "Развитие жилищно-коммунального хозяйства и повышение энергетической эффективности в муниципальном образовании Алапаевское до 2030 года"</t>
  </si>
  <si>
    <t>Муниципальная программа "Повышение эффективности управления муниципальной собственностью муниципального образования Алапаевское до 2030 года"</t>
  </si>
  <si>
    <t>0300023050</t>
  </si>
  <si>
    <t>0300023080</t>
  </si>
  <si>
    <r>
      <t xml:space="preserve">Подпрограмма "Обеспечение реализации муниципальной программы </t>
    </r>
    <r>
      <rPr>
        <b/>
        <sz val="10"/>
        <rFont val="Times New Roman"/>
        <family val="1"/>
        <charset val="204"/>
      </rPr>
      <t>"Совершенствование социально-экономической политики на территории муниципального образования Алапаевское до 2030 года"</t>
    </r>
  </si>
  <si>
    <t>Подпрограмма "Обеспечение реализации муниципальной программы "Совершенствование социально-экономической политики на территории муниципального образования Алапаевское до 2030 года"</t>
  </si>
  <si>
    <t>Муниципальная программа "Управление финансами муниципального образования Алапаевское до 2027 года"</t>
  </si>
  <si>
    <t>Муниципальная программа "Социальная поддержка населения муниципального образования Алапаевское до 2026 года"</t>
  </si>
  <si>
    <t>1210028050</t>
  </si>
  <si>
    <t>от __ декабря 2023 № ___</t>
  </si>
  <si>
    <t xml:space="preserve">Ведомственная структура расходов бюджета муниципального образования Алапаевское  на 2024 год 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</si>
  <si>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2025 и 2026 годы
</t>
  </si>
  <si>
    <t xml:space="preserve">Распределение
бюджетных ассигнований по разделам, подразделам, целевым статьям 
(муниципальным программам муниципального образования Алапаевское 
и непрограммным направлениям деятельности), группам и подгруппам видов расходов
классификации расходов бюджетов на 2024 год
</t>
  </si>
  <si>
    <t>от __ декабря 2023 №____</t>
  </si>
  <si>
    <t xml:space="preserve">Ведомственная структура расходов бюджета муниципального образования Алапаевское  
на 2025 и 2026  годы </t>
  </si>
  <si>
    <t>Реализация мероприятий по поэтапному внедрению Всероссийского физкультурно-спортивного комплекса "Готов к труду и обороне" (ГТО) (доля софинансирования местного бюджета)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</si>
  <si>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</si>
  <si>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0710046192</t>
  </si>
  <si>
    <t>07100S6192</t>
  </si>
  <si>
    <t>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"Интернет"</t>
  </si>
  <si>
    <t>071A255197</t>
  </si>
  <si>
    <t>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</si>
  <si>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</si>
  <si>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0240045И00</t>
  </si>
  <si>
    <t>16F242И00</t>
  </si>
  <si>
    <t>Обустройство мест отдыха населения в Свердловской области</t>
  </si>
  <si>
    <t>Алапаевская районная территориальная избирательная комиссия</t>
  </si>
  <si>
    <t>03000L5990</t>
  </si>
  <si>
    <t>Подготовка проектов межевания земельных участков и проведение кадастровых работ на условиях софинансирования из федерального бюджета</t>
  </si>
  <si>
    <t>Муниципальная программа «Развитие системы образования и реализация молодежной политики в муниципальном образовании Алапаевское до 2027 года"</t>
  </si>
  <si>
    <t>Подпрограмма "Обеспечение реализации муниципальной программы "Развитие системы образования в муниципальном образовании Алапаевское до 2027 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</si>
  <si>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2026года"</t>
  </si>
  <si>
    <t>Подпрограмма "Обеспечение реализации муниципальной программы "Социальная поддержка населения муниципального образования Алапаевское до 2026 года"</t>
  </si>
  <si>
    <t>Муниципальная программа "Формирование здорового образа жизни населения муниципального образования Алапаевское до 2027 года"</t>
  </si>
  <si>
    <t xml:space="preserve">Муниципальная программа "Формирование здорового образа жизни населения муниципального образования Алапаевское до 2027 года"
</t>
  </si>
  <si>
    <t>Муниципальная программа "Обеспечение рационального и безопасного природопользования на территории муниципального образования Алапаевское до 2027 года"</t>
  </si>
  <si>
    <t>Муниципальная программа "Развитие транспортного комплекса  муниципального образования Алапаевское до 2026 года"</t>
  </si>
  <si>
    <t>Муниципальная программа "Обеспечение общественной безопасности на территории муниципального образования Алапаевское до 2027 года"</t>
  </si>
  <si>
    <t>Муниципальная программа "Развитие кадровой политики в системе муниципального управления муниципального образования Алапаевское и противодействие коррупции в муниципальном образовании Алапаевское до 2027 года"</t>
  </si>
  <si>
    <t>Муниципальная программа "Профилактика  терроризма, а также минимизация и (или) ликвидация последствий его проявлений в муниципальном образовании Алапаевское до 2027 года"</t>
  </si>
  <si>
    <t>Организация и содержание зон санитарной охраны первого пояса на водозаборных участках</t>
  </si>
  <si>
    <t>Субсидии юридическим лицам (кроме некоммерческих организаций), индивидуальным предпринимателям, физическим лицам</t>
  </si>
  <si>
    <t>0810023050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</si>
  <si>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 (доля софинансирования местного бюджета)</t>
  </si>
  <si>
    <t>02400S5И00</t>
  </si>
  <si>
    <t>Муниципальная программа "Развитие транспортного  комплекса муниципального образования Алапаевское до 2026 года"</t>
  </si>
  <si>
    <t xml:space="preserve">Подпрограмма "Обеспечение реализации муниципальной программы "Обеспечение общественной безопасности на территории муниципального образования Алапаевское до 2027 года"
</t>
  </si>
  <si>
    <t>Подготовка инвестиционных проектов по развитию газификации в сельской местности</t>
  </si>
  <si>
    <t>Реализация мероприятий "Дорожной карты" по устранению нарушений, указанных в предписаниях органов государственного надзора</t>
  </si>
  <si>
    <t>0240025300</t>
  </si>
  <si>
    <t>на 2026 год</t>
  </si>
  <si>
    <t>Зарезервированные средства на финансовое обеспечение мероприятий социальной направленности</t>
  </si>
  <si>
    <t>от __ декабря 2023 г. № ___</t>
  </si>
  <si>
    <t>Перечень муниципальных программ, подлежащих реализации в 2024 году</t>
  </si>
  <si>
    <t>Перечень муниципальных программ, подлежащих реализации в 2025 и  2026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</si>
</sst>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(* #,##0.00_);_(* \(#,##0.00\);_(* &quot;-&quot;??_);_(@_)"/>
    <numFmt numFmtId="166" formatCode="0000"/>
    <numFmt numFmtId="167" formatCode="#,##0.0"/>
    <numFmt numFmtId="168" formatCode="#,##0.000"/>
    <numFmt numFmtId="169" formatCode="0.0"/>
    <numFmt numFmtId="170" formatCode="0.00000"/>
  </numFmts>
  <fonts count="44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0">
    <xf numFmtId="0" fontId="0" fillId="0" borderId="0"/>
    <xf numFmtId="168" fontId="24" fillId="3" borderId="4">
      <alignment horizontal="right" vertical="top" shrinkToFit="1"/>
    </xf>
    <xf numFmtId="168" fontId="24" fillId="4" borderId="4">
      <alignment horizontal="right" vertical="top" shrinkToFit="1"/>
    </xf>
    <xf numFmtId="4" fontId="24" fillId="3" borderId="4">
      <alignment horizontal="right" vertical="top" shrinkToFit="1"/>
    </xf>
    <xf numFmtId="4" fontId="24" fillId="4" borderId="4">
      <alignment horizontal="right" vertical="top" shrinkToFit="1"/>
    </xf>
    <xf numFmtId="4" fontId="24" fillId="4" borderId="4">
      <alignment horizontal="right" vertical="top" shrinkToFit="1"/>
    </xf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5" fillId="11" borderId="5" applyNumberFormat="0" applyAlignment="0" applyProtection="0"/>
    <xf numFmtId="0" fontId="26" fillId="12" borderId="6" applyNumberFormat="0" applyAlignment="0" applyProtection="0"/>
    <xf numFmtId="0" fontId="27" fillId="12" borderId="5" applyNumberFormat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30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3" borderId="11" applyNumberFormat="0" applyAlignment="0" applyProtection="0"/>
    <xf numFmtId="0" fontId="33" fillId="0" borderId="0" applyNumberFormat="0" applyFill="0" applyBorder="0" applyAlignment="0" applyProtection="0"/>
    <xf numFmtId="0" fontId="34" fillId="14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5" fillId="15" borderId="0" applyNumberFormat="0" applyBorder="0" applyAlignment="0" applyProtection="0"/>
    <xf numFmtId="0" fontId="36" fillId="0" borderId="0" applyNumberFormat="0" applyFill="0" applyBorder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22" fillId="3" borderId="12" applyNumberFormat="0" applyFont="0" applyAlignment="0" applyProtection="0"/>
    <xf numFmtId="0" fontId="37" fillId="0" borderId="13" applyNumberFormat="0" applyFill="0" applyAlignment="0" applyProtection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9" fillId="16" borderId="0" applyNumberFormat="0" applyBorder="0" applyAlignment="0" applyProtection="0"/>
    <xf numFmtId="0" fontId="1" fillId="0" borderId="0"/>
  </cellStyleXfs>
  <cellXfs count="194">
    <xf numFmtId="0" fontId="0" fillId="0" borderId="0" xfId="0"/>
    <xf numFmtId="166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66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/>
    <xf numFmtId="0" fontId="5" fillId="0" borderId="0" xfId="0" applyFont="1" applyAlignment="1">
      <alignment vertical="center" wrapText="1"/>
    </xf>
    <xf numFmtId="166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40" applyNumberFormat="1" applyFont="1" applyBorder="1" applyAlignment="1">
      <alignment horizontal="center" vertical="center"/>
    </xf>
    <xf numFmtId="0" fontId="4" fillId="17" borderId="1" xfId="0" applyFont="1" applyFill="1" applyBorder="1" applyAlignment="1">
      <alignment horizontal="center" vertical="center" wrapText="1"/>
    </xf>
    <xf numFmtId="167" fontId="3" fillId="17" borderId="1" xfId="0" applyNumberFormat="1" applyFont="1" applyFill="1" applyBorder="1"/>
    <xf numFmtId="0" fontId="5" fillId="0" borderId="1" xfId="0" applyFont="1" applyBorder="1" applyAlignment="1">
      <alignment horizontal="center" vertical="center"/>
    </xf>
    <xf numFmtId="167" fontId="0" fillId="17" borderId="1" xfId="0" applyNumberFormat="1" applyFill="1" applyBorder="1"/>
    <xf numFmtId="49" fontId="4" fillId="17" borderId="1" xfId="0" applyNumberFormat="1" applyFont="1" applyFill="1" applyBorder="1" applyAlignment="1">
      <alignment horizontal="center" vertical="center" wrapText="1"/>
    </xf>
    <xf numFmtId="0" fontId="0" fillId="17" borderId="0" xfId="0" applyFill="1"/>
    <xf numFmtId="0" fontId="0" fillId="0" borderId="0" xfId="0" applyAlignment="1">
      <alignment vertical="center"/>
    </xf>
    <xf numFmtId="167" fontId="0" fillId="0" borderId="0" xfId="0" applyNumberFormat="1"/>
    <xf numFmtId="0" fontId="10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7" fontId="3" fillId="17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7" fontId="14" fillId="17" borderId="2" xfId="0" applyNumberFormat="1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9" fillId="0" borderId="1" xfId="28" applyNumberFormat="1" applyFont="1" applyBorder="1" applyAlignment="1">
      <alignment horizontal="center" vertical="top"/>
    </xf>
    <xf numFmtId="0" fontId="4" fillId="0" borderId="1" xfId="28" applyFont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textRotation="90" wrapText="1"/>
    </xf>
    <xf numFmtId="0" fontId="14" fillId="17" borderId="2" xfId="0" applyFont="1" applyFill="1" applyBorder="1" applyAlignment="1">
      <alignment horizontal="center" vertical="center" wrapText="1"/>
    </xf>
    <xf numFmtId="0" fontId="11" fillId="17" borderId="1" xfId="0" applyFont="1" applyFill="1" applyBorder="1" applyAlignment="1">
      <alignment vertical="top" wrapText="1"/>
    </xf>
    <xf numFmtId="0" fontId="15" fillId="17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49" fontId="5" fillId="17" borderId="1" xfId="0" applyNumberFormat="1" applyFont="1" applyFill="1" applyBorder="1" applyAlignment="1">
      <alignment horizontal="center" vertical="center" wrapText="1"/>
    </xf>
    <xf numFmtId="49" fontId="4" fillId="0" borderId="1" xfId="28" applyNumberFormat="1" applyFont="1" applyBorder="1" applyAlignment="1">
      <alignment horizontal="center" vertical="center"/>
    </xf>
    <xf numFmtId="166" fontId="4" fillId="17" borderId="1" xfId="0" applyNumberFormat="1" applyFont="1" applyFill="1" applyBorder="1" applyAlignment="1">
      <alignment horizontal="center" vertical="center" wrapText="1"/>
    </xf>
    <xf numFmtId="166" fontId="5" fillId="17" borderId="1" xfId="0" applyNumberFormat="1" applyFont="1" applyFill="1" applyBorder="1" applyAlignment="1">
      <alignment horizontal="center" vertical="center" wrapText="1"/>
    </xf>
    <xf numFmtId="167" fontId="3" fillId="17" borderId="0" xfId="0" applyNumberFormat="1" applyFont="1" applyFill="1"/>
    <xf numFmtId="0" fontId="12" fillId="0" borderId="1" xfId="0" applyFont="1" applyBorder="1" applyAlignment="1">
      <alignment horizontal="left" vertical="top" wrapText="1"/>
    </xf>
    <xf numFmtId="0" fontId="12" fillId="17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center" wrapText="1"/>
    </xf>
    <xf numFmtId="49" fontId="4" fillId="0" borderId="1" xfId="41" applyNumberFormat="1" applyFont="1" applyBorder="1" applyAlignment="1">
      <alignment horizontal="center" vertical="center"/>
    </xf>
    <xf numFmtId="49" fontId="5" fillId="0" borderId="1" xfId="41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7" fontId="1" fillId="17" borderId="1" xfId="0" applyNumberFormat="1" applyFont="1" applyFill="1" applyBorder="1"/>
    <xf numFmtId="0" fontId="1" fillId="0" borderId="0" xfId="0" applyFont="1"/>
    <xf numFmtId="167" fontId="0" fillId="0" borderId="0" xfId="0" applyNumberFormat="1" applyAlignment="1">
      <alignment vertical="center"/>
    </xf>
    <xf numFmtId="0" fontId="1" fillId="17" borderId="0" xfId="0" applyFont="1" applyFill="1" applyAlignment="1">
      <alignment horizontal="right"/>
    </xf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4" fontId="1" fillId="0" borderId="0" xfId="0" applyNumberFormat="1" applyFont="1"/>
    <xf numFmtId="167" fontId="18" fillId="17" borderId="1" xfId="0" applyNumberFormat="1" applyFont="1" applyFill="1" applyBorder="1" applyAlignment="1">
      <alignment vertical="center"/>
    </xf>
    <xf numFmtId="167" fontId="17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9" fontId="4" fillId="0" borderId="1" xfId="28" applyNumberFormat="1" applyFont="1" applyBorder="1" applyAlignment="1">
      <alignment horizontal="center" vertical="top"/>
    </xf>
    <xf numFmtId="167" fontId="1" fillId="18" borderId="1" xfId="0" applyNumberFormat="1" applyFont="1" applyFill="1" applyBorder="1"/>
    <xf numFmtId="167" fontId="0" fillId="17" borderId="0" xfId="0" applyNumberForma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17" borderId="0" xfId="0" applyFont="1" applyFill="1"/>
    <xf numFmtId="0" fontId="5" fillId="0" borderId="0" xfId="0" applyFont="1" applyAlignment="1">
      <alignment horizontal="left"/>
    </xf>
    <xf numFmtId="0" fontId="15" fillId="17" borderId="0" xfId="0" applyFont="1" applyFill="1" applyAlignment="1">
      <alignment horizontal="center"/>
    </xf>
    <xf numFmtId="167" fontId="18" fillId="17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167" fontId="5" fillId="0" borderId="0" xfId="0" applyNumberFormat="1" applyFont="1"/>
    <xf numFmtId="167" fontId="3" fillId="0" borderId="1" xfId="0" applyNumberFormat="1" applyFont="1" applyBorder="1"/>
    <xf numFmtId="49" fontId="4" fillId="17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15" fillId="17" borderId="0" xfId="0" applyFont="1" applyFill="1" applyAlignment="1">
      <alignment vertical="top" wrapText="1"/>
    </xf>
    <xf numFmtId="166" fontId="4" fillId="17" borderId="1" xfId="0" applyNumberFormat="1" applyFont="1" applyFill="1" applyBorder="1" applyAlignment="1">
      <alignment horizontal="center" vertical="center"/>
    </xf>
    <xf numFmtId="166" fontId="5" fillId="17" borderId="1" xfId="0" applyNumberFormat="1" applyFont="1" applyFill="1" applyBorder="1" applyAlignment="1">
      <alignment horizontal="center" vertical="center"/>
    </xf>
    <xf numFmtId="49" fontId="4" fillId="17" borderId="1" xfId="28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17" borderId="1" xfId="0" applyFont="1" applyFill="1" applyBorder="1" applyAlignment="1">
      <alignment horizontal="center" vertical="top" wrapText="1"/>
    </xf>
    <xf numFmtId="0" fontId="5" fillId="17" borderId="1" xfId="0" applyFont="1" applyFill="1" applyBorder="1" applyAlignment="1">
      <alignment horizontal="center" vertical="top" wrapText="1"/>
    </xf>
    <xf numFmtId="0" fontId="4" fillId="0" borderId="1" xfId="28" applyFont="1" applyBorder="1" applyAlignment="1">
      <alignment horizontal="center" vertical="top" wrapText="1"/>
    </xf>
    <xf numFmtId="49" fontId="4" fillId="0" borderId="1" xfId="25" applyNumberFormat="1" applyFont="1" applyBorder="1" applyAlignment="1">
      <alignment horizontal="center" vertical="center" wrapText="1"/>
    </xf>
    <xf numFmtId="49" fontId="5" fillId="0" borderId="1" xfId="25" applyNumberFormat="1" applyFont="1" applyBorder="1" applyAlignment="1">
      <alignment horizontal="center" vertical="center" wrapText="1"/>
    </xf>
    <xf numFmtId="49" fontId="4" fillId="17" borderId="1" xfId="25" applyNumberFormat="1" applyFont="1" applyFill="1" applyBorder="1" applyAlignment="1">
      <alignment horizontal="center" vertical="center" wrapText="1"/>
    </xf>
    <xf numFmtId="49" fontId="5" fillId="17" borderId="1" xfId="25" applyNumberFormat="1" applyFont="1" applyFill="1" applyBorder="1" applyAlignment="1">
      <alignment horizontal="center" vertical="center" wrapText="1"/>
    </xf>
    <xf numFmtId="166" fontId="4" fillId="17" borderId="1" xfId="25" applyNumberFormat="1" applyFont="1" applyFill="1" applyBorder="1" applyAlignment="1">
      <alignment horizontal="center" vertical="center" wrapText="1"/>
    </xf>
    <xf numFmtId="166" fontId="5" fillId="17" borderId="1" xfId="25" applyNumberFormat="1" applyFont="1" applyFill="1" applyBorder="1" applyAlignment="1">
      <alignment horizontal="center" vertical="center" wrapText="1"/>
    </xf>
    <xf numFmtId="0" fontId="4" fillId="0" borderId="1" xfId="25" applyFont="1" applyBorder="1" applyAlignment="1">
      <alignment horizontal="center" vertical="top" wrapText="1"/>
    </xf>
    <xf numFmtId="0" fontId="5" fillId="0" borderId="1" xfId="25" applyFont="1" applyBorder="1" applyAlignment="1">
      <alignment horizontal="center" vertical="top" wrapText="1"/>
    </xf>
    <xf numFmtId="0" fontId="4" fillId="17" borderId="1" xfId="25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167" fontId="5" fillId="17" borderId="0" xfId="0" applyNumberFormat="1" applyFont="1" applyFill="1"/>
    <xf numFmtId="0" fontId="4" fillId="0" borderId="1" xfId="0" applyFont="1" applyBorder="1" applyAlignment="1">
      <alignment horizontal="center" vertical="top"/>
    </xf>
    <xf numFmtId="49" fontId="4" fillId="0" borderId="1" xfId="25" applyNumberFormat="1" applyFont="1" applyBorder="1" applyAlignment="1">
      <alignment horizontal="center" vertical="center"/>
    </xf>
    <xf numFmtId="49" fontId="5" fillId="0" borderId="1" xfId="25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wrapText="1"/>
    </xf>
    <xf numFmtId="167" fontId="4" fillId="0" borderId="1" xfId="0" applyNumberFormat="1" applyFont="1" applyBorder="1" applyAlignment="1">
      <alignment horizontal="center" wrapText="1"/>
    </xf>
    <xf numFmtId="167" fontId="4" fillId="0" borderId="1" xfId="0" applyNumberFormat="1" applyFont="1" applyBorder="1" applyAlignment="1">
      <alignment horizontal="center"/>
    </xf>
    <xf numFmtId="167" fontId="4" fillId="17" borderId="1" xfId="0" applyNumberFormat="1" applyFont="1" applyFill="1" applyBorder="1" applyAlignment="1">
      <alignment horizontal="center" wrapText="1"/>
    </xf>
    <xf numFmtId="167" fontId="4" fillId="0" borderId="1" xfId="28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/>
    </xf>
    <xf numFmtId="169" fontId="1" fillId="0" borderId="1" xfId="0" applyNumberFormat="1" applyFont="1" applyBorder="1"/>
    <xf numFmtId="166" fontId="4" fillId="0" borderId="1" xfId="25" applyNumberFormat="1" applyFont="1" applyBorder="1" applyAlignment="1">
      <alignment horizontal="center" vertical="center" wrapText="1"/>
    </xf>
    <xf numFmtId="166" fontId="5" fillId="0" borderId="1" xfId="25" applyNumberFormat="1" applyFont="1" applyBorder="1" applyAlignment="1">
      <alignment horizontal="center" vertical="center" wrapText="1"/>
    </xf>
    <xf numFmtId="167" fontId="1" fillId="17" borderId="1" xfId="0" applyNumberFormat="1" applyFont="1" applyFill="1" applyBorder="1" applyAlignment="1">
      <alignment vertical="center"/>
    </xf>
    <xf numFmtId="0" fontId="5" fillId="0" borderId="0" xfId="0" applyFont="1" applyAlignment="1">
      <alignment wrapText="1"/>
    </xf>
    <xf numFmtId="49" fontId="5" fillId="17" borderId="1" xfId="0" applyNumberFormat="1" applyFont="1" applyFill="1" applyBorder="1" applyAlignment="1">
      <alignment horizontal="center" vertical="center"/>
    </xf>
    <xf numFmtId="170" fontId="0" fillId="0" borderId="0" xfId="0" applyNumberFormat="1"/>
    <xf numFmtId="0" fontId="9" fillId="17" borderId="1" xfId="0" applyFont="1" applyFill="1" applyBorder="1" applyAlignment="1">
      <alignment horizontal="center" vertical="center" wrapText="1"/>
    </xf>
    <xf numFmtId="170" fontId="2" fillId="0" borderId="0" xfId="0" applyNumberFormat="1" applyFont="1"/>
    <xf numFmtId="0" fontId="5" fillId="17" borderId="0" xfId="0" applyFont="1" applyFill="1" applyAlignment="1">
      <alignment vertical="center" wrapText="1"/>
    </xf>
    <xf numFmtId="0" fontId="3" fillId="17" borderId="0" xfId="0" applyFont="1" applyFill="1"/>
    <xf numFmtId="0" fontId="5" fillId="17" borderId="0" xfId="0" applyFont="1" applyFill="1" applyAlignment="1">
      <alignment horizontal="right" vertical="center" wrapText="1"/>
    </xf>
    <xf numFmtId="0" fontId="5" fillId="17" borderId="1" xfId="0" applyFont="1" applyFill="1" applyBorder="1" applyAlignment="1">
      <alignment horizontal="center" vertical="center"/>
    </xf>
    <xf numFmtId="3" fontId="4" fillId="17" borderId="1" xfId="0" applyNumberFormat="1" applyFont="1" applyFill="1" applyBorder="1" applyAlignment="1">
      <alignment horizontal="center"/>
    </xf>
    <xf numFmtId="49" fontId="4" fillId="0" borderId="1" xfId="44" applyNumberFormat="1" applyFont="1" applyBorder="1" applyAlignment="1">
      <alignment horizontal="center" vertical="center"/>
    </xf>
    <xf numFmtId="49" fontId="5" fillId="0" borderId="1" xfId="44" applyNumberFormat="1" applyFont="1" applyBorder="1" applyAlignment="1">
      <alignment horizontal="center" vertical="center"/>
    </xf>
    <xf numFmtId="3" fontId="5" fillId="17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167" fontId="1" fillId="0" borderId="1" xfId="0" applyNumberFormat="1" applyFont="1" applyBorder="1"/>
    <xf numFmtId="0" fontId="4" fillId="0" borderId="1" xfId="49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/>
    </xf>
    <xf numFmtId="49" fontId="9" fillId="0" borderId="1" xfId="49" applyNumberFormat="1" applyFont="1" applyBorder="1" applyAlignment="1">
      <alignment horizontal="center" vertical="top"/>
    </xf>
    <xf numFmtId="167" fontId="17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vertical="top" wrapText="1"/>
    </xf>
    <xf numFmtId="0" fontId="12" fillId="17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2" fontId="0" fillId="0" borderId="0" xfId="0" applyNumberFormat="1"/>
    <xf numFmtId="0" fontId="10" fillId="17" borderId="1" xfId="0" applyFont="1" applyFill="1" applyBorder="1" applyAlignment="1">
      <alignment horizontal="center" vertical="center"/>
    </xf>
    <xf numFmtId="2" fontId="5" fillId="0" borderId="0" xfId="0" applyNumberFormat="1" applyFont="1"/>
    <xf numFmtId="167" fontId="40" fillId="17" borderId="1" xfId="0" applyNumberFormat="1" applyFont="1" applyFill="1" applyBorder="1"/>
    <xf numFmtId="167" fontId="41" fillId="17" borderId="1" xfId="0" applyNumberFormat="1" applyFont="1" applyFill="1" applyBorder="1"/>
    <xf numFmtId="167" fontId="41" fillId="18" borderId="1" xfId="0" applyNumberFormat="1" applyFont="1" applyFill="1" applyBorder="1"/>
    <xf numFmtId="167" fontId="40" fillId="17" borderId="1" xfId="0" applyNumberFormat="1" applyFont="1" applyFill="1" applyBorder="1" applyAlignment="1">
      <alignment vertical="center"/>
    </xf>
    <xf numFmtId="167" fontId="40" fillId="0" borderId="1" xfId="0" applyNumberFormat="1" applyFont="1" applyBorder="1"/>
    <xf numFmtId="167" fontId="42" fillId="17" borderId="1" xfId="0" applyNumberFormat="1" applyFont="1" applyFill="1" applyBorder="1" applyAlignment="1">
      <alignment vertical="center"/>
    </xf>
    <xf numFmtId="167" fontId="42" fillId="17" borderId="1" xfId="0" applyNumberFormat="1" applyFont="1" applyFill="1" applyBorder="1"/>
    <xf numFmtId="167" fontId="43" fillId="17" borderId="1" xfId="0" applyNumberFormat="1" applyFont="1" applyFill="1" applyBorder="1"/>
    <xf numFmtId="167" fontId="43" fillId="18" borderId="1" xfId="0" applyNumberFormat="1" applyFont="1" applyFill="1" applyBorder="1"/>
    <xf numFmtId="167" fontId="43" fillId="17" borderId="1" xfId="0" applyNumberFormat="1" applyFont="1" applyFill="1" applyBorder="1" applyAlignment="1">
      <alignment vertical="center"/>
    </xf>
    <xf numFmtId="167" fontId="42" fillId="0" borderId="1" xfId="0" applyNumberFormat="1" applyFont="1" applyBorder="1"/>
    <xf numFmtId="0" fontId="5" fillId="0" borderId="0" xfId="0" applyFont="1" applyAlignment="1">
      <alignment horizontal="right" vertical="top" wrapText="1"/>
    </xf>
    <xf numFmtId="0" fontId="1" fillId="0" borderId="1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5" fillId="17" borderId="0" xfId="0" applyFont="1" applyFill="1" applyAlignment="1">
      <alignment horizontal="right"/>
    </xf>
    <xf numFmtId="0" fontId="5" fillId="0" borderId="0" xfId="0" applyFont="1" applyAlignment="1">
      <alignment horizontal="right" wrapText="1"/>
    </xf>
    <xf numFmtId="0" fontId="5" fillId="17" borderId="0" xfId="0" applyFont="1" applyFill="1" applyAlignment="1">
      <alignment horizontal="right" vertical="center" wrapText="1"/>
    </xf>
    <xf numFmtId="0" fontId="9" fillId="17" borderId="0" xfId="0" applyFont="1" applyFill="1" applyAlignment="1">
      <alignment horizontal="center" vertical="top" wrapText="1"/>
    </xf>
    <xf numFmtId="0" fontId="4" fillId="17" borderId="2" xfId="0" applyFont="1" applyFill="1" applyBorder="1" applyAlignment="1">
      <alignment horizontal="center" vertical="center" textRotation="90" wrapText="1"/>
    </xf>
    <xf numFmtId="0" fontId="4" fillId="17" borderId="16" xfId="0" applyFont="1" applyFill="1" applyBorder="1" applyAlignment="1">
      <alignment horizontal="center" vertical="center" textRotation="90" wrapText="1"/>
    </xf>
    <xf numFmtId="0" fontId="4" fillId="17" borderId="2" xfId="0" applyFont="1" applyFill="1" applyBorder="1" applyAlignment="1">
      <alignment horizontal="center" vertical="center" wrapText="1"/>
    </xf>
    <xf numFmtId="0" fontId="4" fillId="17" borderId="16" xfId="0" applyFont="1" applyFill="1" applyBorder="1" applyAlignment="1">
      <alignment horizontal="center" vertical="center" wrapText="1"/>
    </xf>
    <xf numFmtId="0" fontId="5" fillId="17" borderId="14" xfId="0" applyFont="1" applyFill="1" applyBorder="1" applyAlignment="1">
      <alignment horizontal="center" vertical="center" wrapText="1"/>
    </xf>
    <xf numFmtId="0" fontId="5" fillId="17" borderId="1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4" fillId="0" borderId="0" xfId="0" applyFont="1" applyAlignment="1">
      <alignment horizontal="right" vertical="center"/>
    </xf>
    <xf numFmtId="0" fontId="13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17" borderId="2" xfId="0" applyFont="1" applyFill="1" applyBorder="1" applyAlignment="1">
      <alignment horizontal="center" vertical="center" wrapText="1"/>
    </xf>
    <xf numFmtId="0" fontId="14" fillId="17" borderId="16" xfId="0" applyFont="1" applyFill="1" applyBorder="1" applyAlignment="1">
      <alignment horizontal="center" vertical="center" wrapText="1"/>
    </xf>
    <xf numFmtId="167" fontId="14" fillId="17" borderId="14" xfId="0" applyNumberFormat="1" applyFont="1" applyFill="1" applyBorder="1" applyAlignment="1">
      <alignment horizontal="center" vertical="center" wrapText="1"/>
    </xf>
    <xf numFmtId="167" fontId="14" fillId="17" borderId="15" xfId="0" applyNumberFormat="1" applyFont="1" applyFill="1" applyBorder="1" applyAlignment="1">
      <alignment horizontal="center" vertical="center" wrapText="1"/>
    </xf>
  </cellXfs>
  <cellStyles count="50">
    <cellStyle name="st50" xfId="1"/>
    <cellStyle name="st51" xfId="2"/>
    <cellStyle name="xl40" xfId="3"/>
    <cellStyle name="xl63" xfId="4"/>
    <cellStyle name="xl64" xfId="5"/>
    <cellStyle name="Акцент1" xfId="6" builtinId="29" customBuiltin="1"/>
    <cellStyle name="Акцент2" xfId="7" builtinId="33" customBuiltin="1"/>
    <cellStyle name="Акцент3" xfId="8" builtinId="37" customBuiltin="1"/>
    <cellStyle name="Акцент4" xfId="9" builtinId="41" customBuiltin="1"/>
    <cellStyle name="Акцент5" xfId="10" builtinId="45" customBuiltin="1"/>
    <cellStyle name="Акцент6" xfId="11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15" builtinId="16" customBuiltin="1"/>
    <cellStyle name="Заголовок 2" xfId="16" builtinId="17" customBuiltin="1"/>
    <cellStyle name="Заголовок 3" xfId="17" builtinId="18" customBuiltin="1"/>
    <cellStyle name="Заголовок 4" xfId="18" builtinId="19" customBuiltin="1"/>
    <cellStyle name="Итог" xfId="19" builtinId="25" customBuiltin="1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/>
    <cellStyle name="Обычный 2 2" xfId="24"/>
    <cellStyle name="Обычный 2 2 2" xfId="25"/>
    <cellStyle name="Обычный 2 3" xfId="26"/>
    <cellStyle name="Обычный 5" xfId="27"/>
    <cellStyle name="Обычный_Лист1" xfId="28"/>
    <cellStyle name="Обычный_Лист1 2" xfId="49"/>
    <cellStyle name="Плохой" xfId="29" builtinId="27" customBuiltin="1"/>
    <cellStyle name="Пояснение" xfId="30" builtinId="53" customBuiltin="1"/>
    <cellStyle name="Примечание 2" xfId="31"/>
    <cellStyle name="Примечание 3" xfId="32"/>
    <cellStyle name="Примечание 4" xfId="33"/>
    <cellStyle name="Примечание 5" xfId="34"/>
    <cellStyle name="Примечание 5 2" xfId="35"/>
    <cellStyle name="Примечание 6" xfId="36"/>
    <cellStyle name="Примечание 6 2" xfId="37"/>
    <cellStyle name="Связанная ячейка" xfId="38" builtinId="24" customBuiltin="1"/>
    <cellStyle name="Текст предупреждения" xfId="39" builtinId="11" customBuiltin="1"/>
    <cellStyle name="Финансовый" xfId="40" builtinId="3"/>
    <cellStyle name="Финансовый 2" xfId="41"/>
    <cellStyle name="Финансовый 2 2" xfId="42"/>
    <cellStyle name="Финансовый 2 2 2" xfId="43"/>
    <cellStyle name="Финансовый 2 3" xfId="44"/>
    <cellStyle name="Финансовый 2 3 2" xfId="45"/>
    <cellStyle name="Финансовый 3" xfId="46"/>
    <cellStyle name="Финансовый 3 2" xfId="47"/>
    <cellStyle name="Хороший" xfId="48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586"/>
  <sheetViews>
    <sheetView topLeftCell="A129" zoomScale="95" zoomScaleNormal="95" workbookViewId="0">
      <selection activeCell="H10" sqref="H10"/>
    </sheetView>
  </sheetViews>
  <sheetFormatPr defaultRowHeight="13.2" x14ac:dyDescent="0.25"/>
  <cols>
    <col min="1" max="1" width="4.5546875" customWidth="1"/>
    <col min="2" max="2" width="9" customWidth="1"/>
    <col min="3" max="3" width="12.5546875" customWidth="1"/>
    <col min="4" max="4" width="9.44140625" customWidth="1"/>
    <col min="5" max="5" width="63.77734375" customWidth="1"/>
    <col min="6" max="6" width="15.21875" style="33" customWidth="1"/>
    <col min="7" max="7" width="7.77734375" customWidth="1"/>
    <col min="8" max="8" width="10.77734375" customWidth="1"/>
    <col min="9" max="9" width="12" customWidth="1"/>
  </cols>
  <sheetData>
    <row r="1" spans="1:6" x14ac:dyDescent="0.25">
      <c r="E1" s="162"/>
      <c r="F1" s="162"/>
    </row>
    <row r="2" spans="1:6" ht="12.75" customHeight="1" x14ac:dyDescent="0.25">
      <c r="A2" s="15"/>
      <c r="B2" s="15"/>
      <c r="C2" s="15"/>
      <c r="D2" s="167" t="s">
        <v>567</v>
      </c>
      <c r="E2" s="167"/>
      <c r="F2" s="167"/>
    </row>
    <row r="3" spans="1:6" ht="12.75" customHeight="1" x14ac:dyDescent="0.25">
      <c r="A3" s="15"/>
      <c r="B3" s="15"/>
      <c r="C3" s="15"/>
      <c r="D3" s="168" t="s">
        <v>35</v>
      </c>
      <c r="E3" s="168"/>
      <c r="F3" s="168"/>
    </row>
    <row r="4" spans="1:6" ht="12.75" customHeight="1" x14ac:dyDescent="0.25">
      <c r="D4" s="168" t="s">
        <v>36</v>
      </c>
      <c r="E4" s="168"/>
      <c r="F4" s="168"/>
    </row>
    <row r="5" spans="1:6" x14ac:dyDescent="0.25">
      <c r="A5" s="15"/>
      <c r="B5" s="15"/>
      <c r="C5" s="15"/>
      <c r="D5" s="168" t="s">
        <v>664</v>
      </c>
      <c r="E5" s="168"/>
      <c r="F5" s="168"/>
    </row>
    <row r="6" spans="1:6" ht="78" customHeight="1" x14ac:dyDescent="0.25">
      <c r="A6" s="166" t="s">
        <v>667</v>
      </c>
      <c r="B6" s="166"/>
      <c r="C6" s="166"/>
      <c r="D6" s="166"/>
      <c r="E6" s="166"/>
      <c r="F6" s="166"/>
    </row>
    <row r="7" spans="1:6" x14ac:dyDescent="0.25">
      <c r="A7" s="21"/>
      <c r="E7" s="13"/>
      <c r="F7" s="75"/>
    </row>
    <row r="8" spans="1:6" ht="59.1" customHeight="1" x14ac:dyDescent="0.25">
      <c r="A8" s="6" t="s">
        <v>0</v>
      </c>
      <c r="B8" s="6" t="s">
        <v>1</v>
      </c>
      <c r="C8" s="6" t="s">
        <v>2</v>
      </c>
      <c r="D8" s="6" t="s">
        <v>3</v>
      </c>
      <c r="E8" s="5" t="s">
        <v>100</v>
      </c>
      <c r="F8" s="43" t="s">
        <v>39</v>
      </c>
    </row>
    <row r="9" spans="1:6" ht="15" customHeigh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32" t="s">
        <v>633</v>
      </c>
    </row>
    <row r="10" spans="1:6" ht="18.75" customHeight="1" x14ac:dyDescent="0.3">
      <c r="A10" s="72">
        <v>1</v>
      </c>
      <c r="B10" s="1">
        <v>100</v>
      </c>
      <c r="C10" s="2"/>
      <c r="D10" s="2"/>
      <c r="E10" s="93" t="s">
        <v>4</v>
      </c>
      <c r="F10" s="151">
        <f>F11+F15+F24+F40+F55+F59+F36+F51</f>
        <v>145633.79999999999</v>
      </c>
    </row>
    <row r="11" spans="1:6" ht="29.25" customHeight="1" x14ac:dyDescent="0.3">
      <c r="A11" s="72">
        <v>2</v>
      </c>
      <c r="B11" s="54">
        <v>102</v>
      </c>
      <c r="C11" s="2"/>
      <c r="D11" s="2"/>
      <c r="E11" s="88" t="s">
        <v>68</v>
      </c>
      <c r="F11" s="151">
        <f>F12</f>
        <v>2495.8000000000002</v>
      </c>
    </row>
    <row r="12" spans="1:6" ht="16.5" customHeight="1" x14ac:dyDescent="0.3">
      <c r="A12" s="72">
        <v>3</v>
      </c>
      <c r="B12" s="54">
        <v>102</v>
      </c>
      <c r="C12" s="2" t="s">
        <v>189</v>
      </c>
      <c r="D12" s="2"/>
      <c r="E12" s="88" t="s">
        <v>156</v>
      </c>
      <c r="F12" s="151">
        <f>F13</f>
        <v>2495.8000000000002</v>
      </c>
    </row>
    <row r="13" spans="1:6" ht="18.75" customHeight="1" x14ac:dyDescent="0.3">
      <c r="A13" s="72">
        <v>4</v>
      </c>
      <c r="B13" s="54">
        <v>102</v>
      </c>
      <c r="C13" s="2" t="s">
        <v>246</v>
      </c>
      <c r="D13" s="2"/>
      <c r="E13" s="88" t="s">
        <v>30</v>
      </c>
      <c r="F13" s="151">
        <f>F14</f>
        <v>2495.8000000000002</v>
      </c>
    </row>
    <row r="14" spans="1:6" ht="21" customHeight="1" x14ac:dyDescent="0.25">
      <c r="A14" s="72">
        <v>5</v>
      </c>
      <c r="B14" s="55">
        <v>102</v>
      </c>
      <c r="C14" s="4" t="s">
        <v>246</v>
      </c>
      <c r="D14" s="4" t="s">
        <v>50</v>
      </c>
      <c r="E14" s="94" t="s">
        <v>81</v>
      </c>
      <c r="F14" s="152">
        <v>2495.8000000000002</v>
      </c>
    </row>
    <row r="15" spans="1:6" ht="41.1" customHeight="1" x14ac:dyDescent="0.3">
      <c r="A15" s="72">
        <v>6</v>
      </c>
      <c r="B15" s="54">
        <v>103</v>
      </c>
      <c r="C15" s="2"/>
      <c r="D15" s="2"/>
      <c r="E15" s="88" t="s">
        <v>27</v>
      </c>
      <c r="F15" s="151">
        <f>F16</f>
        <v>5653.2</v>
      </c>
    </row>
    <row r="16" spans="1:6" ht="17.25" customHeight="1" x14ac:dyDescent="0.3">
      <c r="A16" s="72">
        <v>7</v>
      </c>
      <c r="B16" s="90">
        <v>103</v>
      </c>
      <c r="C16" s="2" t="s">
        <v>189</v>
      </c>
      <c r="D16" s="2"/>
      <c r="E16" s="88" t="s">
        <v>156</v>
      </c>
      <c r="F16" s="151">
        <f>F19+F17+F22</f>
        <v>5653.2</v>
      </c>
    </row>
    <row r="17" spans="1:7" ht="18.75" customHeight="1" x14ac:dyDescent="0.3">
      <c r="A17" s="72">
        <v>8</v>
      </c>
      <c r="B17" s="90">
        <v>103</v>
      </c>
      <c r="C17" s="4" t="s">
        <v>248</v>
      </c>
      <c r="D17" s="2"/>
      <c r="E17" s="88" t="s">
        <v>108</v>
      </c>
      <c r="F17" s="151">
        <f>F18</f>
        <v>477</v>
      </c>
    </row>
    <row r="18" spans="1:7" ht="26.25" customHeight="1" x14ac:dyDescent="0.25">
      <c r="A18" s="72">
        <v>9</v>
      </c>
      <c r="B18" s="91">
        <v>103</v>
      </c>
      <c r="C18" s="4" t="s">
        <v>248</v>
      </c>
      <c r="D18" s="4" t="s">
        <v>50</v>
      </c>
      <c r="E18" s="94" t="s">
        <v>81</v>
      </c>
      <c r="F18" s="152">
        <v>477</v>
      </c>
    </row>
    <row r="19" spans="1:7" ht="27.75" customHeight="1" x14ac:dyDescent="0.3">
      <c r="A19" s="72">
        <v>10</v>
      </c>
      <c r="B19" s="90">
        <v>103</v>
      </c>
      <c r="C19" s="60" t="s">
        <v>247</v>
      </c>
      <c r="D19" s="10"/>
      <c r="E19" s="88" t="s">
        <v>107</v>
      </c>
      <c r="F19" s="151">
        <f>F20+F21</f>
        <v>3025.6</v>
      </c>
    </row>
    <row r="20" spans="1:7" ht="16.5" customHeight="1" x14ac:dyDescent="0.25">
      <c r="A20" s="72">
        <v>11</v>
      </c>
      <c r="B20" s="91">
        <v>103</v>
      </c>
      <c r="C20" s="61" t="s">
        <v>247</v>
      </c>
      <c r="D20" s="4" t="s">
        <v>50</v>
      </c>
      <c r="E20" s="94" t="s">
        <v>81</v>
      </c>
      <c r="F20" s="152">
        <v>2328.6</v>
      </c>
    </row>
    <row r="21" spans="1:7" ht="27.75" customHeight="1" x14ac:dyDescent="0.25">
      <c r="A21" s="72">
        <v>12</v>
      </c>
      <c r="B21" s="91">
        <v>103</v>
      </c>
      <c r="C21" s="61" t="s">
        <v>247</v>
      </c>
      <c r="D21" s="4">
        <v>240</v>
      </c>
      <c r="E21" s="94" t="s">
        <v>77</v>
      </c>
      <c r="F21" s="152">
        <v>697</v>
      </c>
    </row>
    <row r="22" spans="1:7" s="21" customFormat="1" ht="26.4" x14ac:dyDescent="0.3">
      <c r="A22" s="72">
        <v>13</v>
      </c>
      <c r="B22" s="90">
        <v>103</v>
      </c>
      <c r="C22" s="60" t="s">
        <v>330</v>
      </c>
      <c r="D22" s="2"/>
      <c r="E22" s="88" t="s">
        <v>329</v>
      </c>
      <c r="F22" s="151">
        <f>F23</f>
        <v>2150.6</v>
      </c>
    </row>
    <row r="23" spans="1:7" ht="18" customHeight="1" x14ac:dyDescent="0.25">
      <c r="A23" s="72">
        <v>14</v>
      </c>
      <c r="B23" s="91">
        <v>103</v>
      </c>
      <c r="C23" s="61" t="s">
        <v>330</v>
      </c>
      <c r="D23" s="4" t="s">
        <v>50</v>
      </c>
      <c r="E23" s="94" t="s">
        <v>81</v>
      </c>
      <c r="F23" s="152">
        <v>2150.6</v>
      </c>
    </row>
    <row r="24" spans="1:7" ht="40.5" customHeight="1" x14ac:dyDescent="0.3">
      <c r="A24" s="72">
        <v>15</v>
      </c>
      <c r="B24" s="54">
        <v>104</v>
      </c>
      <c r="C24" s="2"/>
      <c r="D24" s="2"/>
      <c r="E24" s="88" t="s">
        <v>33</v>
      </c>
      <c r="F24" s="151">
        <f>F25</f>
        <v>61933.3</v>
      </c>
    </row>
    <row r="25" spans="1:7" s="21" customFormat="1" ht="39.6" x14ac:dyDescent="0.3">
      <c r="A25" s="72">
        <v>16</v>
      </c>
      <c r="B25" s="90">
        <v>104</v>
      </c>
      <c r="C25" s="10" t="s">
        <v>249</v>
      </c>
      <c r="D25" s="2"/>
      <c r="E25" s="95" t="s">
        <v>587</v>
      </c>
      <c r="F25" s="151">
        <f>F26</f>
        <v>61933.3</v>
      </c>
    </row>
    <row r="26" spans="1:7" s="21" customFormat="1" ht="39.6" x14ac:dyDescent="0.3">
      <c r="A26" s="72">
        <v>17</v>
      </c>
      <c r="B26" s="90">
        <v>104</v>
      </c>
      <c r="C26" s="10" t="s">
        <v>250</v>
      </c>
      <c r="D26" s="2"/>
      <c r="E26" s="95" t="s">
        <v>659</v>
      </c>
      <c r="F26" s="151">
        <f>F27+F31+F34</f>
        <v>61933.3</v>
      </c>
      <c r="G26" s="64"/>
    </row>
    <row r="27" spans="1:7" ht="27" customHeight="1" x14ac:dyDescent="0.3">
      <c r="A27" s="72">
        <v>18</v>
      </c>
      <c r="B27" s="54">
        <v>104</v>
      </c>
      <c r="C27" s="2" t="s">
        <v>315</v>
      </c>
      <c r="D27" s="2"/>
      <c r="E27" s="88" t="s">
        <v>109</v>
      </c>
      <c r="F27" s="151">
        <f>F28+F29+F30</f>
        <v>27534.899999999998</v>
      </c>
    </row>
    <row r="28" spans="1:7" ht="26.25" customHeight="1" x14ac:dyDescent="0.25">
      <c r="A28" s="72">
        <v>19</v>
      </c>
      <c r="B28" s="55">
        <v>104</v>
      </c>
      <c r="C28" s="4" t="s">
        <v>315</v>
      </c>
      <c r="D28" s="4" t="s">
        <v>50</v>
      </c>
      <c r="E28" s="7" t="s">
        <v>81</v>
      </c>
      <c r="F28" s="152">
        <f>25114.3+60+1857.8</f>
        <v>27032.1</v>
      </c>
    </row>
    <row r="29" spans="1:7" ht="26.4" x14ac:dyDescent="0.25">
      <c r="A29" s="72">
        <v>20</v>
      </c>
      <c r="B29" s="55">
        <v>104</v>
      </c>
      <c r="C29" s="4" t="s">
        <v>315</v>
      </c>
      <c r="D29" s="4" t="s">
        <v>78</v>
      </c>
      <c r="E29" s="94" t="s">
        <v>77</v>
      </c>
      <c r="F29" s="152">
        <f>300+152.8</f>
        <v>452.8</v>
      </c>
    </row>
    <row r="30" spans="1:7" ht="15" x14ac:dyDescent="0.25">
      <c r="A30" s="72">
        <v>21</v>
      </c>
      <c r="B30" s="55">
        <v>104</v>
      </c>
      <c r="C30" s="4" t="s">
        <v>315</v>
      </c>
      <c r="D30" s="4" t="s">
        <v>79</v>
      </c>
      <c r="E30" s="94" t="s">
        <v>80</v>
      </c>
      <c r="F30" s="152">
        <v>50</v>
      </c>
    </row>
    <row r="31" spans="1:7" ht="15.6" x14ac:dyDescent="0.3">
      <c r="A31" s="72">
        <v>22</v>
      </c>
      <c r="B31" s="54">
        <v>104</v>
      </c>
      <c r="C31" s="10" t="s">
        <v>618</v>
      </c>
      <c r="D31" s="2"/>
      <c r="E31" s="88" t="s">
        <v>175</v>
      </c>
      <c r="F31" s="151">
        <f>F32+F33</f>
        <v>33668.400000000001</v>
      </c>
    </row>
    <row r="32" spans="1:7" ht="27" customHeight="1" x14ac:dyDescent="0.25">
      <c r="A32" s="72">
        <v>23</v>
      </c>
      <c r="B32" s="55">
        <v>104</v>
      </c>
      <c r="C32" s="4" t="s">
        <v>618</v>
      </c>
      <c r="D32" s="4" t="s">
        <v>50</v>
      </c>
      <c r="E32" s="7" t="s">
        <v>81</v>
      </c>
      <c r="F32" s="152">
        <v>24134.2</v>
      </c>
    </row>
    <row r="33" spans="1:6" ht="26.25" customHeight="1" x14ac:dyDescent="0.25">
      <c r="A33" s="72">
        <v>24</v>
      </c>
      <c r="B33" s="55">
        <v>104</v>
      </c>
      <c r="C33" s="4" t="s">
        <v>618</v>
      </c>
      <c r="D33" s="4" t="s">
        <v>78</v>
      </c>
      <c r="E33" s="94" t="s">
        <v>77</v>
      </c>
      <c r="F33" s="152">
        <v>9534.2000000000007</v>
      </c>
    </row>
    <row r="34" spans="1:6" ht="26.25" customHeight="1" x14ac:dyDescent="0.3">
      <c r="A34" s="72">
        <v>25</v>
      </c>
      <c r="B34" s="90">
        <v>104</v>
      </c>
      <c r="C34" s="10" t="s">
        <v>619</v>
      </c>
      <c r="D34" s="10"/>
      <c r="E34" s="95" t="s">
        <v>135</v>
      </c>
      <c r="F34" s="151">
        <f>F35</f>
        <v>730</v>
      </c>
    </row>
    <row r="35" spans="1:6" ht="26.25" customHeight="1" x14ac:dyDescent="0.25">
      <c r="A35" s="72">
        <v>26</v>
      </c>
      <c r="B35" s="91">
        <v>104</v>
      </c>
      <c r="C35" s="12" t="s">
        <v>619</v>
      </c>
      <c r="D35" s="4">
        <v>240</v>
      </c>
      <c r="E35" s="94" t="s">
        <v>77</v>
      </c>
      <c r="F35" s="152">
        <v>730</v>
      </c>
    </row>
    <row r="36" spans="1:6" ht="15.6" x14ac:dyDescent="0.3">
      <c r="A36" s="72">
        <v>27</v>
      </c>
      <c r="B36" s="54">
        <v>105</v>
      </c>
      <c r="C36" s="4"/>
      <c r="D36" s="4"/>
      <c r="E36" s="88" t="s">
        <v>341</v>
      </c>
      <c r="F36" s="151">
        <f>F37</f>
        <v>14.5</v>
      </c>
    </row>
    <row r="37" spans="1:6" ht="15.6" x14ac:dyDescent="0.3">
      <c r="A37" s="72">
        <v>28</v>
      </c>
      <c r="B37" s="54">
        <v>105</v>
      </c>
      <c r="C37" s="2" t="s">
        <v>189</v>
      </c>
      <c r="D37" s="4"/>
      <c r="E37" s="88" t="s">
        <v>156</v>
      </c>
      <c r="F37" s="151">
        <f>F38</f>
        <v>14.5</v>
      </c>
    </row>
    <row r="38" spans="1:6" ht="54" customHeight="1" x14ac:dyDescent="0.3">
      <c r="A38" s="72">
        <v>29</v>
      </c>
      <c r="B38" s="54">
        <v>105</v>
      </c>
      <c r="C38" s="2" t="s">
        <v>342</v>
      </c>
      <c r="D38" s="4"/>
      <c r="E38" s="88" t="s">
        <v>638</v>
      </c>
      <c r="F38" s="151">
        <f>F39</f>
        <v>14.5</v>
      </c>
    </row>
    <row r="39" spans="1:6" ht="26.25" customHeight="1" x14ac:dyDescent="0.25">
      <c r="A39" s="72">
        <v>30</v>
      </c>
      <c r="B39" s="55">
        <v>105</v>
      </c>
      <c r="C39" s="4" t="s">
        <v>342</v>
      </c>
      <c r="D39" s="4" t="s">
        <v>78</v>
      </c>
      <c r="E39" s="94" t="s">
        <v>77</v>
      </c>
      <c r="F39" s="153">
        <v>14.5</v>
      </c>
    </row>
    <row r="40" spans="1:6" ht="31.5" customHeight="1" x14ac:dyDescent="0.3">
      <c r="A40" s="72">
        <v>31</v>
      </c>
      <c r="B40" s="54">
        <v>106</v>
      </c>
      <c r="C40" s="2"/>
      <c r="D40" s="2"/>
      <c r="E40" s="88" t="s">
        <v>31</v>
      </c>
      <c r="F40" s="151">
        <f>F41+F45</f>
        <v>20460</v>
      </c>
    </row>
    <row r="41" spans="1:6" ht="26.4" x14ac:dyDescent="0.3">
      <c r="A41" s="72">
        <v>32</v>
      </c>
      <c r="B41" s="54">
        <v>106</v>
      </c>
      <c r="C41" s="2" t="s">
        <v>252</v>
      </c>
      <c r="D41" s="2"/>
      <c r="E41" s="95" t="s">
        <v>661</v>
      </c>
      <c r="F41" s="151">
        <f>F42</f>
        <v>15714.7</v>
      </c>
    </row>
    <row r="42" spans="1:6" ht="28.5" customHeight="1" x14ac:dyDescent="0.3">
      <c r="A42" s="72">
        <v>33</v>
      </c>
      <c r="B42" s="54">
        <v>106</v>
      </c>
      <c r="C42" s="2" t="s">
        <v>253</v>
      </c>
      <c r="D42" s="2"/>
      <c r="E42" s="88" t="s">
        <v>109</v>
      </c>
      <c r="F42" s="151">
        <f>F43+F44</f>
        <v>15714.7</v>
      </c>
    </row>
    <row r="43" spans="1:6" ht="21" customHeight="1" x14ac:dyDescent="0.25">
      <c r="A43" s="72">
        <v>34</v>
      </c>
      <c r="B43" s="55">
        <v>106</v>
      </c>
      <c r="C43" s="61" t="s">
        <v>253</v>
      </c>
      <c r="D43" s="4" t="s">
        <v>50</v>
      </c>
      <c r="E43" s="7" t="s">
        <v>81</v>
      </c>
      <c r="F43" s="152">
        <f>13730.7+36.4</f>
        <v>13767.1</v>
      </c>
    </row>
    <row r="44" spans="1:6" ht="28.5" customHeight="1" x14ac:dyDescent="0.25">
      <c r="A44" s="72">
        <v>35</v>
      </c>
      <c r="B44" s="55">
        <v>106</v>
      </c>
      <c r="C44" s="61" t="s">
        <v>253</v>
      </c>
      <c r="D44" s="4">
        <v>240</v>
      </c>
      <c r="E44" s="94" t="s">
        <v>77</v>
      </c>
      <c r="F44" s="152">
        <v>1947.6</v>
      </c>
    </row>
    <row r="45" spans="1:6" ht="17.25" customHeight="1" x14ac:dyDescent="0.3">
      <c r="A45" s="72">
        <v>36</v>
      </c>
      <c r="B45" s="54">
        <v>106</v>
      </c>
      <c r="C45" s="2" t="s">
        <v>189</v>
      </c>
      <c r="D45" s="2"/>
      <c r="E45" s="88" t="s">
        <v>106</v>
      </c>
      <c r="F45" s="151">
        <f>F46+F48</f>
        <v>4745.3</v>
      </c>
    </row>
    <row r="46" spans="1:6" ht="27" customHeight="1" x14ac:dyDescent="0.3">
      <c r="A46" s="72">
        <v>37</v>
      </c>
      <c r="B46" s="54">
        <v>106</v>
      </c>
      <c r="C46" s="2" t="s">
        <v>255</v>
      </c>
      <c r="D46" s="2"/>
      <c r="E46" s="88" t="s">
        <v>28</v>
      </c>
      <c r="F46" s="151">
        <f>F47</f>
        <v>1453.3</v>
      </c>
    </row>
    <row r="47" spans="1:6" ht="24.75" customHeight="1" x14ac:dyDescent="0.25">
      <c r="A47" s="72">
        <v>38</v>
      </c>
      <c r="B47" s="55">
        <v>106</v>
      </c>
      <c r="C47" s="4" t="s">
        <v>255</v>
      </c>
      <c r="D47" s="4" t="s">
        <v>50</v>
      </c>
      <c r="E47" s="7" t="s">
        <v>81</v>
      </c>
      <c r="F47" s="152">
        <v>1453.3</v>
      </c>
    </row>
    <row r="48" spans="1:6" ht="27.75" customHeight="1" x14ac:dyDescent="0.3">
      <c r="A48" s="72">
        <v>39</v>
      </c>
      <c r="B48" s="90">
        <v>106</v>
      </c>
      <c r="C48" s="60" t="s">
        <v>254</v>
      </c>
      <c r="D48" s="10"/>
      <c r="E48" s="88" t="s">
        <v>107</v>
      </c>
      <c r="F48" s="151">
        <f>F49+F50</f>
        <v>3292</v>
      </c>
    </row>
    <row r="49" spans="1:6" ht="25.5" customHeight="1" x14ac:dyDescent="0.25">
      <c r="A49" s="72">
        <v>40</v>
      </c>
      <c r="B49" s="91">
        <v>106</v>
      </c>
      <c r="C49" s="61" t="s">
        <v>254</v>
      </c>
      <c r="D49" s="4" t="s">
        <v>50</v>
      </c>
      <c r="E49" s="7" t="s">
        <v>81</v>
      </c>
      <c r="F49" s="152">
        <f>2797+15</f>
        <v>2812</v>
      </c>
    </row>
    <row r="50" spans="1:6" ht="27.75" customHeight="1" x14ac:dyDescent="0.25">
      <c r="A50" s="72">
        <v>41</v>
      </c>
      <c r="B50" s="91">
        <v>106</v>
      </c>
      <c r="C50" s="61" t="s">
        <v>254</v>
      </c>
      <c r="D50" s="4">
        <v>240</v>
      </c>
      <c r="E50" s="94" t="s">
        <v>77</v>
      </c>
      <c r="F50" s="152">
        <v>480</v>
      </c>
    </row>
    <row r="51" spans="1:6" ht="15.6" x14ac:dyDescent="0.3">
      <c r="A51" s="72">
        <v>42</v>
      </c>
      <c r="B51" s="54">
        <v>107</v>
      </c>
      <c r="C51" s="2"/>
      <c r="D51" s="2"/>
      <c r="E51" s="110" t="s">
        <v>500</v>
      </c>
      <c r="F51" s="151">
        <f>F52</f>
        <v>1489</v>
      </c>
    </row>
    <row r="52" spans="1:6" ht="15.6" x14ac:dyDescent="0.3">
      <c r="A52" s="72">
        <v>43</v>
      </c>
      <c r="B52" s="54">
        <v>107</v>
      </c>
      <c r="C52" s="10" t="s">
        <v>189</v>
      </c>
      <c r="D52" s="2"/>
      <c r="E52" s="110" t="s">
        <v>156</v>
      </c>
      <c r="F52" s="151">
        <f>F53</f>
        <v>1489</v>
      </c>
    </row>
    <row r="53" spans="1:6" ht="26.4" x14ac:dyDescent="0.3">
      <c r="A53" s="72">
        <v>44</v>
      </c>
      <c r="B53" s="54">
        <v>107</v>
      </c>
      <c r="C53" s="2" t="s">
        <v>501</v>
      </c>
      <c r="D53" s="2"/>
      <c r="E53" s="88" t="s">
        <v>502</v>
      </c>
      <c r="F53" s="151">
        <f>F54</f>
        <v>1489</v>
      </c>
    </row>
    <row r="54" spans="1:6" ht="26.4" x14ac:dyDescent="0.25">
      <c r="A54" s="72">
        <v>45</v>
      </c>
      <c r="B54" s="55">
        <v>107</v>
      </c>
      <c r="C54" s="4" t="s">
        <v>501</v>
      </c>
      <c r="D54" s="4">
        <v>240</v>
      </c>
      <c r="E54" s="94" t="s">
        <v>77</v>
      </c>
      <c r="F54" s="152">
        <v>1489</v>
      </c>
    </row>
    <row r="55" spans="1:6" ht="19.5" customHeight="1" x14ac:dyDescent="0.3">
      <c r="A55" s="72">
        <v>46</v>
      </c>
      <c r="B55" s="54">
        <v>111</v>
      </c>
      <c r="C55" s="2"/>
      <c r="D55" s="2"/>
      <c r="E55" s="88" t="s">
        <v>5</v>
      </c>
      <c r="F55" s="151">
        <f>F56</f>
        <v>1500</v>
      </c>
    </row>
    <row r="56" spans="1:6" ht="21" customHeight="1" x14ac:dyDescent="0.3">
      <c r="A56" s="72">
        <v>47</v>
      </c>
      <c r="B56" s="54">
        <v>111</v>
      </c>
      <c r="C56" s="2" t="s">
        <v>189</v>
      </c>
      <c r="D56" s="2"/>
      <c r="E56" s="88" t="s">
        <v>156</v>
      </c>
      <c r="F56" s="151">
        <f>F57</f>
        <v>1500</v>
      </c>
    </row>
    <row r="57" spans="1:6" ht="19.05" customHeight="1" x14ac:dyDescent="0.3">
      <c r="A57" s="72">
        <v>48</v>
      </c>
      <c r="B57" s="54">
        <v>111</v>
      </c>
      <c r="C57" s="2" t="s">
        <v>256</v>
      </c>
      <c r="D57" s="2"/>
      <c r="E57" s="88" t="s">
        <v>6</v>
      </c>
      <c r="F57" s="151">
        <f>F58</f>
        <v>1500</v>
      </c>
    </row>
    <row r="58" spans="1:6" ht="20.55" customHeight="1" x14ac:dyDescent="0.25">
      <c r="A58" s="72">
        <v>49</v>
      </c>
      <c r="B58" s="55">
        <v>111</v>
      </c>
      <c r="C58" s="4" t="s">
        <v>256</v>
      </c>
      <c r="D58" s="4" t="s">
        <v>51</v>
      </c>
      <c r="E58" s="94" t="s">
        <v>52</v>
      </c>
      <c r="F58" s="152">
        <v>1500</v>
      </c>
    </row>
    <row r="59" spans="1:6" ht="22.05" customHeight="1" x14ac:dyDescent="0.3">
      <c r="A59" s="72">
        <v>50</v>
      </c>
      <c r="B59" s="54">
        <v>113</v>
      </c>
      <c r="C59" s="2"/>
      <c r="D59" s="2"/>
      <c r="E59" s="88" t="s">
        <v>25</v>
      </c>
      <c r="F59" s="151">
        <f>F60+F67+F89+F63+F75+F80</f>
        <v>52088</v>
      </c>
    </row>
    <row r="60" spans="1:6" ht="29.25" customHeight="1" x14ac:dyDescent="0.3">
      <c r="A60" s="72">
        <v>51</v>
      </c>
      <c r="B60" s="54">
        <v>113</v>
      </c>
      <c r="C60" s="2" t="s">
        <v>252</v>
      </c>
      <c r="D60" s="2"/>
      <c r="E60" s="95" t="s">
        <v>661</v>
      </c>
      <c r="F60" s="151">
        <f>F61</f>
        <v>4000</v>
      </c>
    </row>
    <row r="61" spans="1:6" ht="30.75" customHeight="1" x14ac:dyDescent="0.3">
      <c r="A61" s="72">
        <v>52</v>
      </c>
      <c r="B61" s="54">
        <v>113</v>
      </c>
      <c r="C61" s="2" t="s">
        <v>257</v>
      </c>
      <c r="D61" s="2"/>
      <c r="E61" s="88" t="s">
        <v>417</v>
      </c>
      <c r="F61" s="151">
        <f>F62</f>
        <v>4000</v>
      </c>
    </row>
    <row r="62" spans="1:6" s="20" customFormat="1" ht="17.100000000000001" customHeight="1" x14ac:dyDescent="0.25">
      <c r="A62" s="72">
        <v>53</v>
      </c>
      <c r="B62" s="55">
        <v>113</v>
      </c>
      <c r="C62" s="4" t="s">
        <v>257</v>
      </c>
      <c r="D62" s="52" t="s">
        <v>53</v>
      </c>
      <c r="E62" s="94" t="s">
        <v>54</v>
      </c>
      <c r="F62" s="152">
        <v>4000</v>
      </c>
    </row>
    <row r="63" spans="1:6" ht="39.75" customHeight="1" x14ac:dyDescent="0.3">
      <c r="A63" s="72">
        <v>54</v>
      </c>
      <c r="B63" s="90">
        <v>113</v>
      </c>
      <c r="C63" s="10" t="s">
        <v>258</v>
      </c>
      <c r="D63" s="10"/>
      <c r="E63" s="95" t="s">
        <v>656</v>
      </c>
      <c r="F63" s="151">
        <f>F64</f>
        <v>10028.599999999999</v>
      </c>
    </row>
    <row r="64" spans="1:6" ht="28.5" customHeight="1" x14ac:dyDescent="0.3">
      <c r="A64" s="72">
        <v>55</v>
      </c>
      <c r="B64" s="1">
        <v>113</v>
      </c>
      <c r="C64" s="2" t="s">
        <v>320</v>
      </c>
      <c r="D64" s="2"/>
      <c r="E64" s="88" t="s">
        <v>109</v>
      </c>
      <c r="F64" s="151">
        <f>F65+F66</f>
        <v>10028.599999999999</v>
      </c>
    </row>
    <row r="65" spans="1:6" ht="23.55" customHeight="1" x14ac:dyDescent="0.25">
      <c r="A65" s="72">
        <v>56</v>
      </c>
      <c r="B65" s="55">
        <v>113</v>
      </c>
      <c r="C65" s="61" t="s">
        <v>320</v>
      </c>
      <c r="D65" s="4" t="s">
        <v>50</v>
      </c>
      <c r="E65" s="94" t="s">
        <v>81</v>
      </c>
      <c r="F65" s="152">
        <v>9668.2999999999993</v>
      </c>
    </row>
    <row r="66" spans="1:6" ht="28.5" customHeight="1" x14ac:dyDescent="0.25">
      <c r="A66" s="72">
        <v>57</v>
      </c>
      <c r="B66" s="55">
        <v>113</v>
      </c>
      <c r="C66" s="61" t="s">
        <v>320</v>
      </c>
      <c r="D66" s="4">
        <v>240</v>
      </c>
      <c r="E66" s="94" t="s">
        <v>77</v>
      </c>
      <c r="F66" s="152">
        <v>360.3</v>
      </c>
    </row>
    <row r="67" spans="1:6" s="21" customFormat="1" ht="39.6" x14ac:dyDescent="0.3">
      <c r="A67" s="72">
        <v>58</v>
      </c>
      <c r="B67" s="54">
        <v>113</v>
      </c>
      <c r="C67" s="10" t="s">
        <v>249</v>
      </c>
      <c r="D67" s="2"/>
      <c r="E67" s="95" t="s">
        <v>587</v>
      </c>
      <c r="F67" s="151">
        <f>F68</f>
        <v>24270.3</v>
      </c>
    </row>
    <row r="68" spans="1:6" s="21" customFormat="1" ht="39.6" x14ac:dyDescent="0.3">
      <c r="A68" s="72">
        <v>59</v>
      </c>
      <c r="B68" s="54">
        <v>113</v>
      </c>
      <c r="C68" s="10" t="s">
        <v>250</v>
      </c>
      <c r="D68" s="2"/>
      <c r="E68" s="95" t="s">
        <v>659</v>
      </c>
      <c r="F68" s="151">
        <f>F69+F73</f>
        <v>24270.3</v>
      </c>
    </row>
    <row r="69" spans="1:6" s="21" customFormat="1" ht="15.75" customHeight="1" x14ac:dyDescent="0.3">
      <c r="A69" s="72">
        <v>60</v>
      </c>
      <c r="B69" s="54">
        <v>113</v>
      </c>
      <c r="C69" s="85" t="s">
        <v>620</v>
      </c>
      <c r="D69" s="2"/>
      <c r="E69" s="88" t="s">
        <v>182</v>
      </c>
      <c r="F69" s="151">
        <f>F70+F71+F72</f>
        <v>23970.3</v>
      </c>
    </row>
    <row r="70" spans="1:6" s="20" customFormat="1" ht="15" customHeight="1" x14ac:dyDescent="0.25">
      <c r="A70" s="72">
        <v>61</v>
      </c>
      <c r="B70" s="55">
        <v>113</v>
      </c>
      <c r="C70" s="4" t="s">
        <v>620</v>
      </c>
      <c r="D70" s="4" t="s">
        <v>44</v>
      </c>
      <c r="E70" s="94" t="s">
        <v>45</v>
      </c>
      <c r="F70" s="152">
        <v>13805</v>
      </c>
    </row>
    <row r="71" spans="1:6" ht="26.4" x14ac:dyDescent="0.25">
      <c r="A71" s="72">
        <v>62</v>
      </c>
      <c r="B71" s="55">
        <v>113</v>
      </c>
      <c r="C71" s="4" t="s">
        <v>620</v>
      </c>
      <c r="D71" s="4">
        <v>240</v>
      </c>
      <c r="E71" s="94" t="s">
        <v>77</v>
      </c>
      <c r="F71" s="152">
        <v>10095.299999999999</v>
      </c>
    </row>
    <row r="72" spans="1:6" ht="15" customHeight="1" x14ac:dyDescent="0.25">
      <c r="A72" s="72">
        <v>63</v>
      </c>
      <c r="B72" s="55">
        <v>113</v>
      </c>
      <c r="C72" s="4" t="s">
        <v>620</v>
      </c>
      <c r="D72" s="4" t="s">
        <v>79</v>
      </c>
      <c r="E72" s="94" t="s">
        <v>80</v>
      </c>
      <c r="F72" s="152">
        <v>70</v>
      </c>
    </row>
    <row r="73" spans="1:6" ht="26.4" x14ac:dyDescent="0.3">
      <c r="A73" s="72">
        <v>64</v>
      </c>
      <c r="B73" s="90">
        <v>113</v>
      </c>
      <c r="C73" s="10" t="s">
        <v>619</v>
      </c>
      <c r="D73" s="10"/>
      <c r="E73" s="95" t="s">
        <v>135</v>
      </c>
      <c r="F73" s="151">
        <f>F74</f>
        <v>300</v>
      </c>
    </row>
    <row r="74" spans="1:6" ht="26.4" x14ac:dyDescent="0.25">
      <c r="A74" s="72">
        <v>65</v>
      </c>
      <c r="B74" s="91">
        <v>113</v>
      </c>
      <c r="C74" s="12" t="s">
        <v>619</v>
      </c>
      <c r="D74" s="4">
        <v>240</v>
      </c>
      <c r="E74" s="94" t="s">
        <v>77</v>
      </c>
      <c r="F74" s="152">
        <v>300</v>
      </c>
    </row>
    <row r="75" spans="1:6" s="21" customFormat="1" ht="54" customHeight="1" x14ac:dyDescent="0.3">
      <c r="A75" s="72">
        <v>66</v>
      </c>
      <c r="B75" s="54">
        <v>113</v>
      </c>
      <c r="C75" s="2" t="s">
        <v>260</v>
      </c>
      <c r="D75" s="2"/>
      <c r="E75" s="95" t="s">
        <v>590</v>
      </c>
      <c r="F75" s="151">
        <f>F76+F78</f>
        <v>661</v>
      </c>
    </row>
    <row r="76" spans="1:6" ht="15.6" x14ac:dyDescent="0.3">
      <c r="A76" s="72">
        <v>67</v>
      </c>
      <c r="B76" s="54">
        <v>113</v>
      </c>
      <c r="C76" s="2" t="s">
        <v>324</v>
      </c>
      <c r="D76" s="2"/>
      <c r="E76" s="88" t="s">
        <v>356</v>
      </c>
      <c r="F76" s="151">
        <f>F77</f>
        <v>300</v>
      </c>
    </row>
    <row r="77" spans="1:6" ht="28.5" customHeight="1" x14ac:dyDescent="0.25">
      <c r="A77" s="72">
        <v>68</v>
      </c>
      <c r="B77" s="55">
        <v>113</v>
      </c>
      <c r="C77" s="4" t="s">
        <v>324</v>
      </c>
      <c r="D77" s="4" t="s">
        <v>78</v>
      </c>
      <c r="E77" s="94" t="s">
        <v>77</v>
      </c>
      <c r="F77" s="152">
        <v>300</v>
      </c>
    </row>
    <row r="78" spans="1:6" ht="53.25" customHeight="1" x14ac:dyDescent="0.3">
      <c r="A78" s="72">
        <v>69</v>
      </c>
      <c r="B78" s="54">
        <v>113</v>
      </c>
      <c r="C78" s="32" t="s">
        <v>187</v>
      </c>
      <c r="D78" s="2"/>
      <c r="E78" s="88" t="s">
        <v>534</v>
      </c>
      <c r="F78" s="151">
        <f>F79</f>
        <v>361</v>
      </c>
    </row>
    <row r="79" spans="1:6" ht="26.4" x14ac:dyDescent="0.25">
      <c r="A79" s="72">
        <v>70</v>
      </c>
      <c r="B79" s="55">
        <v>113</v>
      </c>
      <c r="C79" s="4" t="s">
        <v>187</v>
      </c>
      <c r="D79" s="4">
        <v>240</v>
      </c>
      <c r="E79" s="94" t="s">
        <v>77</v>
      </c>
      <c r="F79" s="153">
        <v>361</v>
      </c>
    </row>
    <row r="80" spans="1:6" ht="52.8" x14ac:dyDescent="0.3">
      <c r="A80" s="72">
        <v>71</v>
      </c>
      <c r="B80" s="54">
        <v>113</v>
      </c>
      <c r="C80" s="32" t="s">
        <v>261</v>
      </c>
      <c r="D80" s="2"/>
      <c r="E80" s="95" t="s">
        <v>693</v>
      </c>
      <c r="F80" s="151">
        <f>F81+F84</f>
        <v>265</v>
      </c>
    </row>
    <row r="81" spans="1:6" ht="26.4" x14ac:dyDescent="0.3">
      <c r="A81" s="72">
        <v>72</v>
      </c>
      <c r="B81" s="54">
        <v>113</v>
      </c>
      <c r="C81" s="32" t="s">
        <v>262</v>
      </c>
      <c r="D81" s="2"/>
      <c r="E81" s="95" t="s">
        <v>147</v>
      </c>
      <c r="F81" s="151">
        <f>F82</f>
        <v>250</v>
      </c>
    </row>
    <row r="82" spans="1:6" ht="40.5" customHeight="1" x14ac:dyDescent="0.3">
      <c r="A82" s="72">
        <v>73</v>
      </c>
      <c r="B82" s="54">
        <v>113</v>
      </c>
      <c r="C82" s="32" t="s">
        <v>215</v>
      </c>
      <c r="D82" s="2"/>
      <c r="E82" s="88" t="s">
        <v>180</v>
      </c>
      <c r="F82" s="151">
        <f>F83</f>
        <v>250</v>
      </c>
    </row>
    <row r="83" spans="1:6" ht="26.4" x14ac:dyDescent="0.25">
      <c r="A83" s="72">
        <v>74</v>
      </c>
      <c r="B83" s="55">
        <v>113</v>
      </c>
      <c r="C83" s="52" t="s">
        <v>215</v>
      </c>
      <c r="D83" s="4">
        <v>240</v>
      </c>
      <c r="E83" s="94" t="s">
        <v>77</v>
      </c>
      <c r="F83" s="152">
        <v>250</v>
      </c>
    </row>
    <row r="84" spans="1:6" s="21" customFormat="1" ht="26.4" x14ac:dyDescent="0.3">
      <c r="A84" s="72">
        <v>75</v>
      </c>
      <c r="B84" s="54">
        <v>113</v>
      </c>
      <c r="C84" s="32" t="s">
        <v>263</v>
      </c>
      <c r="D84" s="2"/>
      <c r="E84" s="95" t="s">
        <v>149</v>
      </c>
      <c r="F84" s="151">
        <f>F85+F87</f>
        <v>15</v>
      </c>
    </row>
    <row r="85" spans="1:6" s="21" customFormat="1" ht="16.5" customHeight="1" x14ac:dyDescent="0.3">
      <c r="A85" s="72">
        <v>76</v>
      </c>
      <c r="B85" s="54">
        <v>113</v>
      </c>
      <c r="C85" s="32" t="s">
        <v>264</v>
      </c>
      <c r="D85" s="2"/>
      <c r="E85" s="88" t="s">
        <v>148</v>
      </c>
      <c r="F85" s="151">
        <f>F86</f>
        <v>7.5</v>
      </c>
    </row>
    <row r="86" spans="1:6" ht="26.4" x14ac:dyDescent="0.25">
      <c r="A86" s="72">
        <v>77</v>
      </c>
      <c r="B86" s="55">
        <v>113</v>
      </c>
      <c r="C86" s="52" t="s">
        <v>264</v>
      </c>
      <c r="D86" s="4">
        <v>240</v>
      </c>
      <c r="E86" s="94" t="s">
        <v>77</v>
      </c>
      <c r="F86" s="152">
        <v>7.5</v>
      </c>
    </row>
    <row r="87" spans="1:6" s="21" customFormat="1" ht="28.5" customHeight="1" x14ac:dyDescent="0.3">
      <c r="A87" s="72">
        <v>78</v>
      </c>
      <c r="B87" s="54">
        <v>113</v>
      </c>
      <c r="C87" s="32" t="s">
        <v>265</v>
      </c>
      <c r="D87" s="2"/>
      <c r="E87" s="88" t="s">
        <v>150</v>
      </c>
      <c r="F87" s="151">
        <f>F88</f>
        <v>7.5</v>
      </c>
    </row>
    <row r="88" spans="1:6" ht="26.4" x14ac:dyDescent="0.25">
      <c r="A88" s="72">
        <v>79</v>
      </c>
      <c r="B88" s="55">
        <v>113</v>
      </c>
      <c r="C88" s="52" t="s">
        <v>265</v>
      </c>
      <c r="D88" s="4">
        <v>240</v>
      </c>
      <c r="E88" s="94" t="s">
        <v>77</v>
      </c>
      <c r="F88" s="152">
        <v>7.5</v>
      </c>
    </row>
    <row r="89" spans="1:6" s="21" customFormat="1" ht="18.75" customHeight="1" x14ac:dyDescent="0.3">
      <c r="A89" s="72">
        <v>80</v>
      </c>
      <c r="B89" s="54">
        <v>113</v>
      </c>
      <c r="C89" s="2" t="s">
        <v>189</v>
      </c>
      <c r="D89" s="2"/>
      <c r="E89" s="88" t="s">
        <v>106</v>
      </c>
      <c r="F89" s="151">
        <f>F98+F100+F96+F92+F90+F94</f>
        <v>12863.1</v>
      </c>
    </row>
    <row r="90" spans="1:6" s="20" customFormat="1" ht="24.6" customHeight="1" x14ac:dyDescent="0.3">
      <c r="A90" s="72">
        <v>81</v>
      </c>
      <c r="B90" s="54">
        <v>113</v>
      </c>
      <c r="C90" s="2" t="s">
        <v>563</v>
      </c>
      <c r="D90" s="2"/>
      <c r="E90" s="88" t="s">
        <v>564</v>
      </c>
      <c r="F90" s="151">
        <f>F91</f>
        <v>1500</v>
      </c>
    </row>
    <row r="91" spans="1:6" s="20" customFormat="1" ht="15" x14ac:dyDescent="0.25">
      <c r="A91" s="72">
        <v>82</v>
      </c>
      <c r="B91" s="55">
        <v>113</v>
      </c>
      <c r="C91" s="4" t="s">
        <v>563</v>
      </c>
      <c r="D91" s="4" t="s">
        <v>51</v>
      </c>
      <c r="E91" s="94" t="s">
        <v>52</v>
      </c>
      <c r="F91" s="152">
        <v>1500</v>
      </c>
    </row>
    <row r="92" spans="1:6" s="21" customFormat="1" ht="39.6" x14ac:dyDescent="0.3">
      <c r="A92" s="72">
        <v>83</v>
      </c>
      <c r="B92" s="54">
        <v>113</v>
      </c>
      <c r="C92" s="2" t="s">
        <v>266</v>
      </c>
      <c r="D92" s="2"/>
      <c r="E92" s="88" t="s">
        <v>183</v>
      </c>
      <c r="F92" s="151">
        <f>F93</f>
        <v>222</v>
      </c>
    </row>
    <row r="93" spans="1:6" s="21" customFormat="1" ht="17.55" customHeight="1" x14ac:dyDescent="0.25">
      <c r="A93" s="72">
        <v>84</v>
      </c>
      <c r="B93" s="55">
        <v>113</v>
      </c>
      <c r="C93" s="4" t="s">
        <v>266</v>
      </c>
      <c r="D93" s="4" t="s">
        <v>50</v>
      </c>
      <c r="E93" s="94" t="s">
        <v>81</v>
      </c>
      <c r="F93" s="152">
        <v>222</v>
      </c>
    </row>
    <row r="94" spans="1:6" s="21" customFormat="1" ht="27" customHeight="1" x14ac:dyDescent="0.3">
      <c r="A94" s="72">
        <v>85</v>
      </c>
      <c r="B94" s="54">
        <v>113</v>
      </c>
      <c r="C94" s="2" t="s">
        <v>631</v>
      </c>
      <c r="D94" s="4"/>
      <c r="E94" s="88" t="s">
        <v>632</v>
      </c>
      <c r="F94" s="151">
        <f>F95</f>
        <v>10800</v>
      </c>
    </row>
    <row r="95" spans="1:6" s="21" customFormat="1" ht="15" x14ac:dyDescent="0.25">
      <c r="A95" s="72">
        <v>86</v>
      </c>
      <c r="B95" s="55">
        <v>113</v>
      </c>
      <c r="C95" s="4" t="s">
        <v>631</v>
      </c>
      <c r="D95" s="4" t="s">
        <v>51</v>
      </c>
      <c r="E95" s="94" t="s">
        <v>52</v>
      </c>
      <c r="F95" s="152">
        <v>10800</v>
      </c>
    </row>
    <row r="96" spans="1:6" s="20" customFormat="1" ht="26.4" x14ac:dyDescent="0.3">
      <c r="A96" s="72">
        <v>87</v>
      </c>
      <c r="B96" s="54">
        <v>113</v>
      </c>
      <c r="C96" s="2" t="s">
        <v>370</v>
      </c>
      <c r="D96" s="4"/>
      <c r="E96" s="88" t="s">
        <v>373</v>
      </c>
      <c r="F96" s="151">
        <f>F97</f>
        <v>220</v>
      </c>
    </row>
    <row r="97" spans="1:6" s="20" customFormat="1" ht="26.4" x14ac:dyDescent="0.25">
      <c r="A97" s="72">
        <v>88</v>
      </c>
      <c r="B97" s="55">
        <v>113</v>
      </c>
      <c r="C97" s="4" t="s">
        <v>370</v>
      </c>
      <c r="D97" s="4" t="s">
        <v>78</v>
      </c>
      <c r="E97" s="94" t="s">
        <v>77</v>
      </c>
      <c r="F97" s="152">
        <v>220</v>
      </c>
    </row>
    <row r="98" spans="1:6" s="21" customFormat="1" ht="52.8" x14ac:dyDescent="0.3">
      <c r="A98" s="72">
        <v>89</v>
      </c>
      <c r="B98" s="54">
        <v>113</v>
      </c>
      <c r="C98" s="2" t="s">
        <v>190</v>
      </c>
      <c r="D98" s="2"/>
      <c r="E98" s="88" t="s">
        <v>73</v>
      </c>
      <c r="F98" s="151">
        <f>F99</f>
        <v>0.2</v>
      </c>
    </row>
    <row r="99" spans="1:6" ht="26.4" x14ac:dyDescent="0.25">
      <c r="A99" s="72">
        <v>90</v>
      </c>
      <c r="B99" s="55">
        <v>113</v>
      </c>
      <c r="C99" s="4" t="s">
        <v>190</v>
      </c>
      <c r="D99" s="4">
        <v>240</v>
      </c>
      <c r="E99" s="94" t="s">
        <v>77</v>
      </c>
      <c r="F99" s="153">
        <v>0.2</v>
      </c>
    </row>
    <row r="100" spans="1:6" s="21" customFormat="1" ht="25.5" customHeight="1" x14ac:dyDescent="0.3">
      <c r="A100" s="72">
        <v>91</v>
      </c>
      <c r="B100" s="54">
        <v>113</v>
      </c>
      <c r="C100" s="2" t="s">
        <v>191</v>
      </c>
      <c r="D100" s="2"/>
      <c r="E100" s="88" t="s">
        <v>74</v>
      </c>
      <c r="F100" s="151">
        <f>F101</f>
        <v>120.9</v>
      </c>
    </row>
    <row r="101" spans="1:6" ht="29.25" customHeight="1" x14ac:dyDescent="0.25">
      <c r="A101" s="72">
        <v>92</v>
      </c>
      <c r="B101" s="55">
        <v>113</v>
      </c>
      <c r="C101" s="4" t="s">
        <v>191</v>
      </c>
      <c r="D101" s="4">
        <v>240</v>
      </c>
      <c r="E101" s="94" t="s">
        <v>77</v>
      </c>
      <c r="F101" s="153">
        <v>120.9</v>
      </c>
    </row>
    <row r="102" spans="1:6" ht="30" customHeight="1" x14ac:dyDescent="0.3">
      <c r="A102" s="72">
        <v>93</v>
      </c>
      <c r="B102" s="54">
        <v>300</v>
      </c>
      <c r="C102" s="2"/>
      <c r="D102" s="2"/>
      <c r="E102" s="93" t="s">
        <v>9</v>
      </c>
      <c r="F102" s="151">
        <f>F103+F127</f>
        <v>14506</v>
      </c>
    </row>
    <row r="103" spans="1:6" ht="27.6" customHeight="1" x14ac:dyDescent="0.3">
      <c r="A103" s="72">
        <v>94</v>
      </c>
      <c r="B103" s="54">
        <v>310</v>
      </c>
      <c r="C103" s="2"/>
      <c r="D103" s="2"/>
      <c r="E103" s="88" t="s">
        <v>497</v>
      </c>
      <c r="F103" s="151">
        <f>F104</f>
        <v>14206</v>
      </c>
    </row>
    <row r="104" spans="1:6" ht="31.5" customHeight="1" x14ac:dyDescent="0.3">
      <c r="A104" s="72">
        <v>95</v>
      </c>
      <c r="B104" s="54">
        <v>310</v>
      </c>
      <c r="C104" s="2" t="s">
        <v>221</v>
      </c>
      <c r="D104" s="2"/>
      <c r="E104" s="95" t="s">
        <v>692</v>
      </c>
      <c r="F104" s="151">
        <f>F112+F105+F123</f>
        <v>14206</v>
      </c>
    </row>
    <row r="105" spans="1:6" ht="39.6" x14ac:dyDescent="0.3">
      <c r="A105" s="72">
        <v>96</v>
      </c>
      <c r="B105" s="54">
        <v>310</v>
      </c>
      <c r="C105" s="2" t="s">
        <v>219</v>
      </c>
      <c r="D105" s="2"/>
      <c r="E105" s="95" t="s">
        <v>159</v>
      </c>
      <c r="F105" s="151">
        <f>F106+F110+F108</f>
        <v>901</v>
      </c>
    </row>
    <row r="106" spans="1:6" ht="26.4" x14ac:dyDescent="0.3">
      <c r="A106" s="72">
        <v>97</v>
      </c>
      <c r="B106" s="54">
        <v>310</v>
      </c>
      <c r="C106" s="32" t="s">
        <v>218</v>
      </c>
      <c r="D106" s="32"/>
      <c r="E106" s="88" t="s">
        <v>176</v>
      </c>
      <c r="F106" s="151">
        <f>F107</f>
        <v>368</v>
      </c>
    </row>
    <row r="107" spans="1:6" ht="26.4" x14ac:dyDescent="0.25">
      <c r="A107" s="72">
        <v>98</v>
      </c>
      <c r="B107" s="55">
        <v>310</v>
      </c>
      <c r="C107" s="52" t="s">
        <v>218</v>
      </c>
      <c r="D107" s="4">
        <v>240</v>
      </c>
      <c r="E107" s="94" t="s">
        <v>77</v>
      </c>
      <c r="F107" s="152">
        <v>368</v>
      </c>
    </row>
    <row r="108" spans="1:6" ht="44.1" customHeight="1" x14ac:dyDescent="0.3">
      <c r="A108" s="72">
        <v>99</v>
      </c>
      <c r="B108" s="54">
        <v>310</v>
      </c>
      <c r="C108" s="2" t="s">
        <v>220</v>
      </c>
      <c r="D108" s="2"/>
      <c r="E108" s="88" t="s">
        <v>160</v>
      </c>
      <c r="F108" s="151">
        <f>F109</f>
        <v>513</v>
      </c>
    </row>
    <row r="109" spans="1:6" ht="26.4" x14ac:dyDescent="0.25">
      <c r="A109" s="72">
        <v>100</v>
      </c>
      <c r="B109" s="55">
        <v>310</v>
      </c>
      <c r="C109" s="4" t="s">
        <v>220</v>
      </c>
      <c r="D109" s="4">
        <v>240</v>
      </c>
      <c r="E109" s="94" t="s">
        <v>77</v>
      </c>
      <c r="F109" s="152">
        <v>513</v>
      </c>
    </row>
    <row r="110" spans="1:6" ht="39.6" x14ac:dyDescent="0.3">
      <c r="A110" s="72">
        <v>101</v>
      </c>
      <c r="B110" s="54">
        <v>310</v>
      </c>
      <c r="C110" s="2" t="s">
        <v>494</v>
      </c>
      <c r="D110" s="2"/>
      <c r="E110" s="88" t="s">
        <v>498</v>
      </c>
      <c r="F110" s="151">
        <f>F111</f>
        <v>20</v>
      </c>
    </row>
    <row r="111" spans="1:6" ht="26.4" x14ac:dyDescent="0.25">
      <c r="A111" s="72">
        <v>102</v>
      </c>
      <c r="B111" s="55">
        <v>310</v>
      </c>
      <c r="C111" s="4" t="s">
        <v>494</v>
      </c>
      <c r="D111" s="4" t="s">
        <v>78</v>
      </c>
      <c r="E111" s="94" t="s">
        <v>77</v>
      </c>
      <c r="F111" s="152">
        <v>20</v>
      </c>
    </row>
    <row r="112" spans="1:6" ht="26.4" x14ac:dyDescent="0.3">
      <c r="A112" s="72">
        <v>103</v>
      </c>
      <c r="B112" s="54">
        <v>310</v>
      </c>
      <c r="C112" s="2" t="s">
        <v>224</v>
      </c>
      <c r="D112" s="2"/>
      <c r="E112" s="95" t="s">
        <v>161</v>
      </c>
      <c r="F112" s="151">
        <f>F113+F115+F119+F121+F117</f>
        <v>4356</v>
      </c>
    </row>
    <row r="113" spans="1:6" s="21" customFormat="1" ht="26.4" x14ac:dyDescent="0.3">
      <c r="A113" s="72">
        <v>104</v>
      </c>
      <c r="B113" s="54">
        <v>310</v>
      </c>
      <c r="C113" s="2" t="s">
        <v>225</v>
      </c>
      <c r="D113" s="2"/>
      <c r="E113" s="88" t="s">
        <v>162</v>
      </c>
      <c r="F113" s="151">
        <f>F114</f>
        <v>1880.5</v>
      </c>
    </row>
    <row r="114" spans="1:6" ht="24.75" customHeight="1" x14ac:dyDescent="0.25">
      <c r="A114" s="72">
        <v>105</v>
      </c>
      <c r="B114" s="55">
        <v>310</v>
      </c>
      <c r="C114" s="4" t="s">
        <v>225</v>
      </c>
      <c r="D114" s="4">
        <v>240</v>
      </c>
      <c r="E114" s="94" t="s">
        <v>77</v>
      </c>
      <c r="F114" s="152">
        <f>300+1580.5</f>
        <v>1880.5</v>
      </c>
    </row>
    <row r="115" spans="1:6" s="21" customFormat="1" ht="27" customHeight="1" x14ac:dyDescent="0.3">
      <c r="A115" s="72">
        <v>106</v>
      </c>
      <c r="B115" s="54">
        <v>310</v>
      </c>
      <c r="C115" s="2" t="s">
        <v>226</v>
      </c>
      <c r="D115" s="2"/>
      <c r="E115" s="88" t="s">
        <v>177</v>
      </c>
      <c r="F115" s="151">
        <f>F116</f>
        <v>984</v>
      </c>
    </row>
    <row r="116" spans="1:6" ht="28.5" customHeight="1" x14ac:dyDescent="0.25">
      <c r="A116" s="72">
        <v>107</v>
      </c>
      <c r="B116" s="55">
        <v>310</v>
      </c>
      <c r="C116" s="4" t="s">
        <v>226</v>
      </c>
      <c r="D116" s="4">
        <v>240</v>
      </c>
      <c r="E116" s="94" t="s">
        <v>77</v>
      </c>
      <c r="F116" s="152">
        <v>984</v>
      </c>
    </row>
    <row r="117" spans="1:6" s="21" customFormat="1" ht="29.25" customHeight="1" x14ac:dyDescent="0.3">
      <c r="A117" s="72">
        <v>108</v>
      </c>
      <c r="B117" s="54">
        <v>310</v>
      </c>
      <c r="C117" s="2" t="s">
        <v>335</v>
      </c>
      <c r="D117" s="2"/>
      <c r="E117" s="88" t="s">
        <v>336</v>
      </c>
      <c r="F117" s="151">
        <f>F118</f>
        <v>364</v>
      </c>
    </row>
    <row r="118" spans="1:6" ht="26.4" x14ac:dyDescent="0.25">
      <c r="A118" s="72">
        <v>109</v>
      </c>
      <c r="B118" s="55">
        <v>310</v>
      </c>
      <c r="C118" s="4" t="s">
        <v>335</v>
      </c>
      <c r="D118" s="4" t="s">
        <v>72</v>
      </c>
      <c r="E118" s="94" t="s">
        <v>634</v>
      </c>
      <c r="F118" s="152">
        <v>364</v>
      </c>
    </row>
    <row r="119" spans="1:6" s="21" customFormat="1" ht="26.4" x14ac:dyDescent="0.3">
      <c r="A119" s="72">
        <v>110</v>
      </c>
      <c r="B119" s="54">
        <v>310</v>
      </c>
      <c r="C119" s="2" t="s">
        <v>228</v>
      </c>
      <c r="D119" s="2"/>
      <c r="E119" s="88" t="s">
        <v>216</v>
      </c>
      <c r="F119" s="151">
        <f>F120</f>
        <v>36</v>
      </c>
    </row>
    <row r="120" spans="1:6" ht="26.4" x14ac:dyDescent="0.25">
      <c r="A120" s="72">
        <v>111</v>
      </c>
      <c r="B120" s="55">
        <v>310</v>
      </c>
      <c r="C120" s="52" t="s">
        <v>228</v>
      </c>
      <c r="D120" s="52" t="s">
        <v>72</v>
      </c>
      <c r="E120" s="94" t="s">
        <v>634</v>
      </c>
      <c r="F120" s="152">
        <v>36</v>
      </c>
    </row>
    <row r="121" spans="1:6" s="21" customFormat="1" ht="42" customHeight="1" x14ac:dyDescent="0.3">
      <c r="A121" s="72">
        <v>112</v>
      </c>
      <c r="B121" s="54">
        <v>310</v>
      </c>
      <c r="C121" s="2" t="s">
        <v>227</v>
      </c>
      <c r="D121" s="2"/>
      <c r="E121" s="88" t="s">
        <v>217</v>
      </c>
      <c r="F121" s="151">
        <f>F122</f>
        <v>1091.5</v>
      </c>
    </row>
    <row r="122" spans="1:6" ht="24.75" customHeight="1" x14ac:dyDescent="0.25">
      <c r="A122" s="72">
        <v>113</v>
      </c>
      <c r="B122" s="55">
        <v>310</v>
      </c>
      <c r="C122" s="4" t="s">
        <v>227</v>
      </c>
      <c r="D122" s="4">
        <v>240</v>
      </c>
      <c r="E122" s="94" t="s">
        <v>77</v>
      </c>
      <c r="F122" s="152">
        <f>973.5+118</f>
        <v>1091.5</v>
      </c>
    </row>
    <row r="123" spans="1:6" ht="42" customHeight="1" x14ac:dyDescent="0.3">
      <c r="A123" s="72">
        <v>114</v>
      </c>
      <c r="B123" s="54">
        <v>310</v>
      </c>
      <c r="C123" s="2" t="s">
        <v>222</v>
      </c>
      <c r="D123" s="2"/>
      <c r="E123" s="95" t="s">
        <v>701</v>
      </c>
      <c r="F123" s="151">
        <f>F124</f>
        <v>8949</v>
      </c>
    </row>
    <row r="124" spans="1:6" ht="24.75" customHeight="1" x14ac:dyDescent="0.3">
      <c r="A124" s="72">
        <v>115</v>
      </c>
      <c r="B124" s="54">
        <v>310</v>
      </c>
      <c r="C124" s="2" t="s">
        <v>223</v>
      </c>
      <c r="D124" s="2"/>
      <c r="E124" s="88" t="s">
        <v>165</v>
      </c>
      <c r="F124" s="151">
        <f>F125+F126</f>
        <v>8949</v>
      </c>
    </row>
    <row r="125" spans="1:6" ht="15" customHeight="1" x14ac:dyDescent="0.25">
      <c r="A125" s="72">
        <v>116</v>
      </c>
      <c r="B125" s="55">
        <v>310</v>
      </c>
      <c r="C125" s="4" t="s">
        <v>223</v>
      </c>
      <c r="D125" s="4" t="s">
        <v>44</v>
      </c>
      <c r="E125" s="94" t="s">
        <v>45</v>
      </c>
      <c r="F125" s="152">
        <v>8226.4</v>
      </c>
    </row>
    <row r="126" spans="1:6" ht="24.75" customHeight="1" x14ac:dyDescent="0.25">
      <c r="A126" s="72">
        <v>117</v>
      </c>
      <c r="B126" s="55">
        <v>310</v>
      </c>
      <c r="C126" s="4" t="s">
        <v>223</v>
      </c>
      <c r="D126" s="4">
        <v>240</v>
      </c>
      <c r="E126" s="94" t="s">
        <v>77</v>
      </c>
      <c r="F126" s="152">
        <v>722.6</v>
      </c>
    </row>
    <row r="127" spans="1:6" ht="25.5" customHeight="1" x14ac:dyDescent="0.3">
      <c r="A127" s="72">
        <v>118</v>
      </c>
      <c r="B127" s="54">
        <v>314</v>
      </c>
      <c r="C127" s="2"/>
      <c r="D127" s="2"/>
      <c r="E127" s="88" t="s">
        <v>10</v>
      </c>
      <c r="F127" s="151">
        <f>F128+F132</f>
        <v>300</v>
      </c>
    </row>
    <row r="128" spans="1:6" ht="39.6" x14ac:dyDescent="0.3">
      <c r="A128" s="72">
        <v>119</v>
      </c>
      <c r="B128" s="54">
        <v>314</v>
      </c>
      <c r="C128" s="2" t="s">
        <v>221</v>
      </c>
      <c r="D128" s="2"/>
      <c r="E128" s="95" t="s">
        <v>692</v>
      </c>
      <c r="F128" s="151">
        <f>F129</f>
        <v>150</v>
      </c>
    </row>
    <row r="129" spans="1:6" ht="52.8" x14ac:dyDescent="0.3">
      <c r="A129" s="72">
        <v>120</v>
      </c>
      <c r="B129" s="54">
        <v>314</v>
      </c>
      <c r="C129" s="2" t="s">
        <v>231</v>
      </c>
      <c r="D129" s="2"/>
      <c r="E129" s="95" t="s">
        <v>164</v>
      </c>
      <c r="F129" s="151">
        <f>F130</f>
        <v>150</v>
      </c>
    </row>
    <row r="130" spans="1:6" ht="26.4" x14ac:dyDescent="0.3">
      <c r="A130" s="72">
        <v>121</v>
      </c>
      <c r="B130" s="54">
        <v>314</v>
      </c>
      <c r="C130" s="2" t="s">
        <v>230</v>
      </c>
      <c r="D130" s="2"/>
      <c r="E130" s="88" t="s">
        <v>229</v>
      </c>
      <c r="F130" s="151">
        <f>F131</f>
        <v>150</v>
      </c>
    </row>
    <row r="131" spans="1:6" ht="26.4" x14ac:dyDescent="0.25">
      <c r="A131" s="72">
        <v>122</v>
      </c>
      <c r="B131" s="55">
        <v>314</v>
      </c>
      <c r="C131" s="4" t="s">
        <v>230</v>
      </c>
      <c r="D131" s="52" t="s">
        <v>72</v>
      </c>
      <c r="E131" s="94" t="s">
        <v>634</v>
      </c>
      <c r="F131" s="152">
        <v>150</v>
      </c>
    </row>
    <row r="132" spans="1:6" ht="39.6" x14ac:dyDescent="0.3">
      <c r="A132" s="72">
        <v>123</v>
      </c>
      <c r="B132" s="54">
        <v>314</v>
      </c>
      <c r="C132" s="2" t="s">
        <v>440</v>
      </c>
      <c r="D132" s="2"/>
      <c r="E132" s="95" t="s">
        <v>694</v>
      </c>
      <c r="F132" s="151">
        <f>F133</f>
        <v>150</v>
      </c>
    </row>
    <row r="133" spans="1:6" s="21" customFormat="1" ht="43.05" customHeight="1" x14ac:dyDescent="0.3">
      <c r="A133" s="72">
        <v>124</v>
      </c>
      <c r="B133" s="54">
        <v>314</v>
      </c>
      <c r="C133" s="2" t="s">
        <v>455</v>
      </c>
      <c r="D133" s="2"/>
      <c r="E133" s="88" t="s">
        <v>456</v>
      </c>
      <c r="F133" s="151">
        <f>F134</f>
        <v>150</v>
      </c>
    </row>
    <row r="134" spans="1:6" ht="26.4" x14ac:dyDescent="0.25">
      <c r="A134" s="72">
        <v>125</v>
      </c>
      <c r="B134" s="55">
        <v>314</v>
      </c>
      <c r="C134" s="4" t="s">
        <v>455</v>
      </c>
      <c r="D134" s="4">
        <v>240</v>
      </c>
      <c r="E134" s="94" t="s">
        <v>77</v>
      </c>
      <c r="F134" s="152">
        <v>150</v>
      </c>
    </row>
    <row r="135" spans="1:6" ht="15.75" customHeight="1" x14ac:dyDescent="0.3">
      <c r="A135" s="72">
        <v>126</v>
      </c>
      <c r="B135" s="54">
        <v>400</v>
      </c>
      <c r="C135" s="2"/>
      <c r="D135" s="2"/>
      <c r="E135" s="93" t="s">
        <v>11</v>
      </c>
      <c r="F135" s="151">
        <f>F136+F156+F167+F178+F147+F152</f>
        <v>208121.00000000003</v>
      </c>
    </row>
    <row r="136" spans="1:6" ht="15.75" customHeight="1" x14ac:dyDescent="0.3">
      <c r="A136" s="72">
        <v>127</v>
      </c>
      <c r="B136" s="54">
        <v>405</v>
      </c>
      <c r="C136" s="2"/>
      <c r="D136" s="2"/>
      <c r="E136" s="88" t="s">
        <v>185</v>
      </c>
      <c r="F136" s="151">
        <f>F140+F137</f>
        <v>1104.2</v>
      </c>
    </row>
    <row r="137" spans="1:6" ht="39.6" x14ac:dyDescent="0.3">
      <c r="A137" s="72">
        <v>128</v>
      </c>
      <c r="B137" s="54">
        <v>405</v>
      </c>
      <c r="C137" s="10" t="s">
        <v>258</v>
      </c>
      <c r="D137" s="10"/>
      <c r="E137" s="95" t="s">
        <v>656</v>
      </c>
      <c r="F137" s="151">
        <f>F138</f>
        <v>0.8</v>
      </c>
    </row>
    <row r="138" spans="1:6" ht="39.6" x14ac:dyDescent="0.3">
      <c r="A138" s="72">
        <v>129</v>
      </c>
      <c r="B138" s="54">
        <v>405</v>
      </c>
      <c r="C138" s="2" t="s">
        <v>682</v>
      </c>
      <c r="D138" s="2"/>
      <c r="E138" s="95" t="s">
        <v>683</v>
      </c>
      <c r="F138" s="151">
        <f>F139</f>
        <v>0.8</v>
      </c>
    </row>
    <row r="139" spans="1:6" ht="26.4" x14ac:dyDescent="0.25">
      <c r="A139" s="72">
        <v>130</v>
      </c>
      <c r="B139" s="55">
        <v>405</v>
      </c>
      <c r="C139" s="4" t="s">
        <v>682</v>
      </c>
      <c r="D139" s="4">
        <v>240</v>
      </c>
      <c r="E139" s="94" t="s">
        <v>77</v>
      </c>
      <c r="F139" s="152">
        <v>0.8</v>
      </c>
    </row>
    <row r="140" spans="1:6" ht="15.75" customHeight="1" x14ac:dyDescent="0.3">
      <c r="A140" s="72">
        <v>131</v>
      </c>
      <c r="B140" s="54">
        <v>405</v>
      </c>
      <c r="C140" s="2" t="s">
        <v>189</v>
      </c>
      <c r="D140" s="2"/>
      <c r="E140" s="88" t="s">
        <v>156</v>
      </c>
      <c r="F140" s="151">
        <f>F143+F141+F145</f>
        <v>1103.4000000000001</v>
      </c>
    </row>
    <row r="141" spans="1:6" s="78" customFormat="1" ht="14.55" customHeight="1" x14ac:dyDescent="0.3">
      <c r="A141" s="72">
        <v>132</v>
      </c>
      <c r="B141" s="54">
        <v>405</v>
      </c>
      <c r="C141" s="32" t="s">
        <v>347</v>
      </c>
      <c r="D141" s="32"/>
      <c r="E141" s="88" t="s">
        <v>348</v>
      </c>
      <c r="F141" s="151">
        <f>F142</f>
        <v>40</v>
      </c>
    </row>
    <row r="142" spans="1:6" s="78" customFormat="1" ht="26.4" x14ac:dyDescent="0.25">
      <c r="A142" s="72">
        <v>133</v>
      </c>
      <c r="B142" s="55">
        <v>405</v>
      </c>
      <c r="C142" s="52" t="s">
        <v>347</v>
      </c>
      <c r="D142" s="4">
        <v>240</v>
      </c>
      <c r="E142" s="94" t="s">
        <v>77</v>
      </c>
      <c r="F142" s="152">
        <v>40</v>
      </c>
    </row>
    <row r="143" spans="1:6" ht="39.6" x14ac:dyDescent="0.3">
      <c r="A143" s="72">
        <v>134</v>
      </c>
      <c r="B143" s="54">
        <v>405</v>
      </c>
      <c r="C143" s="10" t="s">
        <v>192</v>
      </c>
      <c r="D143" s="2"/>
      <c r="E143" s="88" t="s">
        <v>491</v>
      </c>
      <c r="F143" s="151">
        <f>F144</f>
        <v>789.5</v>
      </c>
    </row>
    <row r="144" spans="1:6" s="64" customFormat="1" ht="26.4" x14ac:dyDescent="0.25">
      <c r="A144" s="72">
        <v>135</v>
      </c>
      <c r="B144" s="55">
        <v>405</v>
      </c>
      <c r="C144" s="4" t="s">
        <v>192</v>
      </c>
      <c r="D144" s="4">
        <v>240</v>
      </c>
      <c r="E144" s="94" t="s">
        <v>77</v>
      </c>
      <c r="F144" s="153">
        <v>789.5</v>
      </c>
    </row>
    <row r="145" spans="1:6" s="64" customFormat="1" ht="41.55" customHeight="1" x14ac:dyDescent="0.3">
      <c r="A145" s="72">
        <v>136</v>
      </c>
      <c r="B145" s="54">
        <v>405</v>
      </c>
      <c r="C145" s="2" t="s">
        <v>569</v>
      </c>
      <c r="D145" s="2"/>
      <c r="E145" s="88" t="s">
        <v>570</v>
      </c>
      <c r="F145" s="151">
        <f>F146</f>
        <v>273.89999999999998</v>
      </c>
    </row>
    <row r="146" spans="1:6" s="64" customFormat="1" ht="26.4" x14ac:dyDescent="0.25">
      <c r="A146" s="72">
        <v>137</v>
      </c>
      <c r="B146" s="55">
        <v>405</v>
      </c>
      <c r="C146" s="4" t="s">
        <v>569</v>
      </c>
      <c r="D146" s="4">
        <v>240</v>
      </c>
      <c r="E146" s="94" t="s">
        <v>77</v>
      </c>
      <c r="F146" s="153">
        <v>273.89999999999998</v>
      </c>
    </row>
    <row r="147" spans="1:6" ht="15.75" customHeight="1" x14ac:dyDescent="0.3">
      <c r="A147" s="72">
        <v>138</v>
      </c>
      <c r="B147" s="54">
        <v>406</v>
      </c>
      <c r="C147" s="2"/>
      <c r="D147" s="2"/>
      <c r="E147" s="88" t="s">
        <v>55</v>
      </c>
      <c r="F147" s="151">
        <f>F148</f>
        <v>932.6</v>
      </c>
    </row>
    <row r="148" spans="1:6" s="21" customFormat="1" ht="39.6" x14ac:dyDescent="0.3">
      <c r="A148" s="72">
        <v>139</v>
      </c>
      <c r="B148" s="54">
        <v>406</v>
      </c>
      <c r="C148" s="32" t="s">
        <v>232</v>
      </c>
      <c r="D148" s="2"/>
      <c r="E148" s="95" t="s">
        <v>690</v>
      </c>
      <c r="F148" s="151">
        <f>F149</f>
        <v>932.6</v>
      </c>
    </row>
    <row r="149" spans="1:6" s="21" customFormat="1" ht="26.4" x14ac:dyDescent="0.3">
      <c r="A149" s="72">
        <v>140</v>
      </c>
      <c r="B149" s="1">
        <v>406</v>
      </c>
      <c r="C149" s="2" t="s">
        <v>432</v>
      </c>
      <c r="D149" s="2"/>
      <c r="E149" s="95" t="s">
        <v>429</v>
      </c>
      <c r="F149" s="151">
        <f>F150</f>
        <v>932.6</v>
      </c>
    </row>
    <row r="150" spans="1:6" ht="21" customHeight="1" x14ac:dyDescent="0.3">
      <c r="A150" s="72">
        <v>141</v>
      </c>
      <c r="B150" s="54">
        <v>406</v>
      </c>
      <c r="C150" s="32" t="s">
        <v>387</v>
      </c>
      <c r="D150" s="2"/>
      <c r="E150" s="88" t="s">
        <v>69</v>
      </c>
      <c r="F150" s="151">
        <f>F151</f>
        <v>932.6</v>
      </c>
    </row>
    <row r="151" spans="1:6" ht="24.75" customHeight="1" x14ac:dyDescent="0.25">
      <c r="A151" s="72">
        <v>142</v>
      </c>
      <c r="B151" s="55">
        <v>406</v>
      </c>
      <c r="C151" s="52" t="s">
        <v>387</v>
      </c>
      <c r="D151" s="4">
        <v>240</v>
      </c>
      <c r="E151" s="94" t="s">
        <v>77</v>
      </c>
      <c r="F151" s="152">
        <v>932.6</v>
      </c>
    </row>
    <row r="152" spans="1:6" ht="15.6" x14ac:dyDescent="0.3">
      <c r="A152" s="72">
        <v>143</v>
      </c>
      <c r="B152" s="54">
        <v>407</v>
      </c>
      <c r="C152" s="2"/>
      <c r="D152" s="2"/>
      <c r="E152" s="88" t="s">
        <v>84</v>
      </c>
      <c r="F152" s="151">
        <f>F153</f>
        <v>81</v>
      </c>
    </row>
    <row r="153" spans="1:6" ht="15.6" x14ac:dyDescent="0.3">
      <c r="A153" s="72">
        <v>144</v>
      </c>
      <c r="B153" s="54">
        <v>407</v>
      </c>
      <c r="C153" s="2" t="s">
        <v>189</v>
      </c>
      <c r="D153" s="2"/>
      <c r="E153" s="88" t="s">
        <v>156</v>
      </c>
      <c r="F153" s="151">
        <f>F154</f>
        <v>81</v>
      </c>
    </row>
    <row r="154" spans="1:6" ht="15.6" x14ac:dyDescent="0.3">
      <c r="A154" s="72">
        <v>145</v>
      </c>
      <c r="B154" s="54">
        <v>407</v>
      </c>
      <c r="C154" s="2" t="s">
        <v>553</v>
      </c>
      <c r="D154" s="2"/>
      <c r="E154" s="88" t="s">
        <v>554</v>
      </c>
      <c r="F154" s="151">
        <f>F155</f>
        <v>81</v>
      </c>
    </row>
    <row r="155" spans="1:6" ht="24.75" customHeight="1" x14ac:dyDescent="0.25">
      <c r="A155" s="72">
        <v>146</v>
      </c>
      <c r="B155" s="55">
        <v>407</v>
      </c>
      <c r="C155" s="4" t="s">
        <v>553</v>
      </c>
      <c r="D155" s="4">
        <v>240</v>
      </c>
      <c r="E155" s="94" t="s">
        <v>77</v>
      </c>
      <c r="F155" s="152">
        <v>81</v>
      </c>
    </row>
    <row r="156" spans="1:6" ht="15.6" x14ac:dyDescent="0.3">
      <c r="A156" s="72">
        <v>147</v>
      </c>
      <c r="B156" s="54">
        <v>408</v>
      </c>
      <c r="C156" s="2"/>
      <c r="D156" s="2"/>
      <c r="E156" s="88" t="s">
        <v>12</v>
      </c>
      <c r="F156" s="151">
        <f>F157+F164</f>
        <v>119014</v>
      </c>
    </row>
    <row r="157" spans="1:6" ht="32.25" customHeight="1" x14ac:dyDescent="0.3">
      <c r="A157" s="72">
        <v>148</v>
      </c>
      <c r="B157" s="54">
        <v>408</v>
      </c>
      <c r="C157" s="2" t="s">
        <v>234</v>
      </c>
      <c r="D157" s="2"/>
      <c r="E157" s="95" t="s">
        <v>691</v>
      </c>
      <c r="F157" s="151">
        <f>F158+F161</f>
        <v>118657.8</v>
      </c>
    </row>
    <row r="158" spans="1:6" s="21" customFormat="1" ht="26.4" x14ac:dyDescent="0.3">
      <c r="A158" s="72">
        <v>149</v>
      </c>
      <c r="B158" s="54">
        <v>408</v>
      </c>
      <c r="C158" s="2" t="s">
        <v>235</v>
      </c>
      <c r="D158" s="2"/>
      <c r="E158" s="95" t="s">
        <v>132</v>
      </c>
      <c r="F158" s="151">
        <f>F159</f>
        <v>118450</v>
      </c>
    </row>
    <row r="159" spans="1:6" s="21" customFormat="1" ht="27.75" customHeight="1" x14ac:dyDescent="0.3">
      <c r="A159" s="72">
        <v>150</v>
      </c>
      <c r="B159" s="54">
        <v>408</v>
      </c>
      <c r="C159" s="2" t="s">
        <v>419</v>
      </c>
      <c r="D159" s="2"/>
      <c r="E159" s="88" t="s">
        <v>133</v>
      </c>
      <c r="F159" s="151">
        <f>F160</f>
        <v>118450</v>
      </c>
    </row>
    <row r="160" spans="1:6" ht="41.55" customHeight="1" x14ac:dyDescent="0.25">
      <c r="A160" s="72">
        <v>151</v>
      </c>
      <c r="B160" s="55">
        <v>408</v>
      </c>
      <c r="C160" s="4" t="s">
        <v>419</v>
      </c>
      <c r="D160" s="4" t="s">
        <v>56</v>
      </c>
      <c r="E160" s="94" t="s">
        <v>518</v>
      </c>
      <c r="F160" s="152">
        <v>118450</v>
      </c>
    </row>
    <row r="161" spans="1:6" ht="25.5" customHeight="1" x14ac:dyDescent="0.3">
      <c r="A161" s="72">
        <v>152</v>
      </c>
      <c r="B161" s="54">
        <v>408</v>
      </c>
      <c r="C161" s="2" t="s">
        <v>552</v>
      </c>
      <c r="D161" s="4"/>
      <c r="E161" s="95" t="s">
        <v>559</v>
      </c>
      <c r="F161" s="151">
        <f>F162</f>
        <v>207.8</v>
      </c>
    </row>
    <row r="162" spans="1:6" ht="39.6" x14ac:dyDescent="0.3">
      <c r="A162" s="72">
        <v>153</v>
      </c>
      <c r="B162" s="54">
        <v>408</v>
      </c>
      <c r="C162" s="2" t="s">
        <v>550</v>
      </c>
      <c r="D162" s="2"/>
      <c r="E162" s="88" t="s">
        <v>551</v>
      </c>
      <c r="F162" s="151">
        <f>F163</f>
        <v>207.8</v>
      </c>
    </row>
    <row r="163" spans="1:6" ht="39.6" x14ac:dyDescent="0.25">
      <c r="A163" s="72">
        <v>154</v>
      </c>
      <c r="B163" s="55">
        <v>408</v>
      </c>
      <c r="C163" s="4" t="s">
        <v>550</v>
      </c>
      <c r="D163" s="4" t="s">
        <v>56</v>
      </c>
      <c r="E163" s="94" t="s">
        <v>518</v>
      </c>
      <c r="F163" s="152">
        <v>207.8</v>
      </c>
    </row>
    <row r="164" spans="1:6" ht="17.100000000000001" customHeight="1" x14ac:dyDescent="0.3">
      <c r="A164" s="72">
        <v>155</v>
      </c>
      <c r="B164" s="54">
        <v>408</v>
      </c>
      <c r="C164" s="10" t="s">
        <v>189</v>
      </c>
      <c r="D164" s="2"/>
      <c r="E164" s="88" t="s">
        <v>156</v>
      </c>
      <c r="F164" s="151">
        <f>F165</f>
        <v>356.2</v>
      </c>
    </row>
    <row r="165" spans="1:6" ht="26.4" x14ac:dyDescent="0.3">
      <c r="A165" s="72">
        <v>156</v>
      </c>
      <c r="B165" s="54">
        <v>408</v>
      </c>
      <c r="C165" s="2" t="s">
        <v>267</v>
      </c>
      <c r="D165" s="2"/>
      <c r="E165" s="88" t="s">
        <v>233</v>
      </c>
      <c r="F165" s="151">
        <f>F166</f>
        <v>356.2</v>
      </c>
    </row>
    <row r="166" spans="1:6" ht="26.4" x14ac:dyDescent="0.25">
      <c r="A166" s="72">
        <v>157</v>
      </c>
      <c r="B166" s="55">
        <v>408</v>
      </c>
      <c r="C166" s="4" t="s">
        <v>267</v>
      </c>
      <c r="D166" s="4">
        <v>240</v>
      </c>
      <c r="E166" s="94" t="s">
        <v>77</v>
      </c>
      <c r="F166" s="152">
        <v>356.2</v>
      </c>
    </row>
    <row r="167" spans="1:6" s="21" customFormat="1" ht="14.25" customHeight="1" x14ac:dyDescent="0.3">
      <c r="A167" s="72">
        <v>158</v>
      </c>
      <c r="B167" s="54">
        <v>409</v>
      </c>
      <c r="C167" s="2"/>
      <c r="D167" s="2"/>
      <c r="E167" s="88" t="s">
        <v>57</v>
      </c>
      <c r="F167" s="151">
        <f>F171+F168</f>
        <v>84664</v>
      </c>
    </row>
    <row r="168" spans="1:6" s="21" customFormat="1" ht="39.6" x14ac:dyDescent="0.3">
      <c r="A168" s="72">
        <v>159</v>
      </c>
      <c r="B168" s="54">
        <v>409</v>
      </c>
      <c r="C168" s="10" t="s">
        <v>258</v>
      </c>
      <c r="D168" s="10"/>
      <c r="E168" s="95" t="s">
        <v>656</v>
      </c>
      <c r="F168" s="151">
        <f>F169</f>
        <v>200</v>
      </c>
    </row>
    <row r="169" spans="1:6" s="21" customFormat="1" ht="43.5" customHeight="1" x14ac:dyDescent="0.3">
      <c r="A169" s="72">
        <v>160</v>
      </c>
      <c r="B169" s="1">
        <v>409</v>
      </c>
      <c r="C169" s="10" t="s">
        <v>273</v>
      </c>
      <c r="D169" s="10"/>
      <c r="E169" s="88" t="s">
        <v>118</v>
      </c>
      <c r="F169" s="151">
        <f>F170</f>
        <v>200</v>
      </c>
    </row>
    <row r="170" spans="1:6" s="21" customFormat="1" ht="26.4" x14ac:dyDescent="0.25">
      <c r="A170" s="72">
        <v>161</v>
      </c>
      <c r="B170" s="55">
        <v>409</v>
      </c>
      <c r="C170" s="12" t="s">
        <v>273</v>
      </c>
      <c r="D170" s="12" t="s">
        <v>78</v>
      </c>
      <c r="E170" s="94" t="s">
        <v>77</v>
      </c>
      <c r="F170" s="152">
        <v>200</v>
      </c>
    </row>
    <row r="171" spans="1:6" s="20" customFormat="1" ht="26.4" x14ac:dyDescent="0.3">
      <c r="A171" s="72">
        <v>162</v>
      </c>
      <c r="B171" s="54">
        <v>409</v>
      </c>
      <c r="C171" s="2" t="s">
        <v>234</v>
      </c>
      <c r="D171" s="2"/>
      <c r="E171" s="95" t="s">
        <v>691</v>
      </c>
      <c r="F171" s="151">
        <f>F172+F175</f>
        <v>84464</v>
      </c>
    </row>
    <row r="172" spans="1:6" ht="39.6" x14ac:dyDescent="0.3">
      <c r="A172" s="72">
        <v>163</v>
      </c>
      <c r="B172" s="54">
        <v>409</v>
      </c>
      <c r="C172" s="2" t="s">
        <v>268</v>
      </c>
      <c r="D172" s="2"/>
      <c r="E172" s="95" t="s">
        <v>136</v>
      </c>
      <c r="F172" s="151">
        <f>F173</f>
        <v>73156.800000000003</v>
      </c>
    </row>
    <row r="173" spans="1:6" ht="26.4" x14ac:dyDescent="0.3">
      <c r="A173" s="72">
        <v>164</v>
      </c>
      <c r="B173" s="54">
        <v>409</v>
      </c>
      <c r="C173" s="2" t="s">
        <v>556</v>
      </c>
      <c r="D173" s="2"/>
      <c r="E173" s="88" t="s">
        <v>555</v>
      </c>
      <c r="F173" s="151">
        <f>F174</f>
        <v>73156.800000000003</v>
      </c>
    </row>
    <row r="174" spans="1:6" ht="26.4" x14ac:dyDescent="0.25">
      <c r="A174" s="72">
        <v>165</v>
      </c>
      <c r="B174" s="55">
        <v>409</v>
      </c>
      <c r="C174" s="4" t="s">
        <v>556</v>
      </c>
      <c r="D174" s="4">
        <v>240</v>
      </c>
      <c r="E174" s="94" t="s">
        <v>77</v>
      </c>
      <c r="F174" s="152">
        <v>73156.800000000003</v>
      </c>
    </row>
    <row r="175" spans="1:6" ht="25.5" customHeight="1" x14ac:dyDescent="0.3">
      <c r="A175" s="72">
        <v>166</v>
      </c>
      <c r="B175" s="54">
        <v>409</v>
      </c>
      <c r="C175" s="2" t="s">
        <v>269</v>
      </c>
      <c r="D175" s="2"/>
      <c r="E175" s="95" t="s">
        <v>138</v>
      </c>
      <c r="F175" s="151">
        <f>F176</f>
        <v>11307.2</v>
      </c>
    </row>
    <row r="176" spans="1:6" ht="27.75" customHeight="1" x14ac:dyDescent="0.3">
      <c r="A176" s="72">
        <v>167</v>
      </c>
      <c r="B176" s="54">
        <v>409</v>
      </c>
      <c r="C176" s="2" t="s">
        <v>558</v>
      </c>
      <c r="D176" s="2"/>
      <c r="E176" s="88" t="s">
        <v>557</v>
      </c>
      <c r="F176" s="151">
        <f>F177</f>
        <v>11307.2</v>
      </c>
    </row>
    <row r="177" spans="1:9" s="20" customFormat="1" ht="26.4" x14ac:dyDescent="0.25">
      <c r="A177" s="72">
        <v>168</v>
      </c>
      <c r="B177" s="55">
        <v>409</v>
      </c>
      <c r="C177" s="4" t="s">
        <v>558</v>
      </c>
      <c r="D177" s="4">
        <v>240</v>
      </c>
      <c r="E177" s="94" t="s">
        <v>77</v>
      </c>
      <c r="F177" s="152">
        <v>11307.2</v>
      </c>
    </row>
    <row r="178" spans="1:9" ht="17.25" customHeight="1" x14ac:dyDescent="0.3">
      <c r="A178" s="72">
        <v>169</v>
      </c>
      <c r="B178" s="54">
        <v>412</v>
      </c>
      <c r="C178" s="2"/>
      <c r="D178" s="2"/>
      <c r="E178" s="88" t="s">
        <v>67</v>
      </c>
      <c r="F178" s="151">
        <f>F179+F192</f>
        <v>2325.1999999999998</v>
      </c>
    </row>
    <row r="179" spans="1:9" ht="39.6" x14ac:dyDescent="0.3">
      <c r="A179" s="72">
        <v>170</v>
      </c>
      <c r="B179" s="90">
        <v>412</v>
      </c>
      <c r="C179" s="10" t="s">
        <v>258</v>
      </c>
      <c r="D179" s="10"/>
      <c r="E179" s="95" t="s">
        <v>656</v>
      </c>
      <c r="F179" s="151">
        <f>F180+F182+F186+F184+F188+F190</f>
        <v>1999</v>
      </c>
    </row>
    <row r="180" spans="1:9" s="64" customFormat="1" ht="29.1" customHeight="1" x14ac:dyDescent="0.3">
      <c r="A180" s="72">
        <v>171</v>
      </c>
      <c r="B180" s="9">
        <v>412</v>
      </c>
      <c r="C180" s="10" t="s">
        <v>272</v>
      </c>
      <c r="D180" s="10"/>
      <c r="E180" s="88" t="s">
        <v>181</v>
      </c>
      <c r="F180" s="151">
        <f>F181</f>
        <v>500</v>
      </c>
    </row>
    <row r="181" spans="1:9" ht="29.25" customHeight="1" x14ac:dyDescent="0.25">
      <c r="A181" s="72">
        <v>172</v>
      </c>
      <c r="B181" s="91">
        <v>412</v>
      </c>
      <c r="C181" s="12" t="s">
        <v>272</v>
      </c>
      <c r="D181" s="12" t="s">
        <v>78</v>
      </c>
      <c r="E181" s="94" t="s">
        <v>77</v>
      </c>
      <c r="F181" s="152">
        <v>500</v>
      </c>
    </row>
    <row r="182" spans="1:9" s="21" customFormat="1" ht="38.549999999999997" customHeight="1" x14ac:dyDescent="0.3">
      <c r="A182" s="72">
        <v>173</v>
      </c>
      <c r="B182" s="9">
        <v>412</v>
      </c>
      <c r="C182" s="10" t="s">
        <v>273</v>
      </c>
      <c r="D182" s="10"/>
      <c r="E182" s="88" t="s">
        <v>118</v>
      </c>
      <c r="F182" s="151">
        <f>F183</f>
        <v>300</v>
      </c>
    </row>
    <row r="183" spans="1:9" ht="29.25" customHeight="1" x14ac:dyDescent="0.25">
      <c r="A183" s="72">
        <v>174</v>
      </c>
      <c r="B183" s="91">
        <v>412</v>
      </c>
      <c r="C183" s="12" t="s">
        <v>273</v>
      </c>
      <c r="D183" s="12" t="s">
        <v>78</v>
      </c>
      <c r="E183" s="94" t="s">
        <v>77</v>
      </c>
      <c r="F183" s="152">
        <v>300</v>
      </c>
    </row>
    <row r="184" spans="1:9" ht="41.1" customHeight="1" x14ac:dyDescent="0.3">
      <c r="A184" s="72">
        <v>175</v>
      </c>
      <c r="B184" s="9">
        <v>412</v>
      </c>
      <c r="C184" s="10" t="s">
        <v>600</v>
      </c>
      <c r="D184" s="10"/>
      <c r="E184" s="88" t="s">
        <v>601</v>
      </c>
      <c r="F184" s="151">
        <f>F185</f>
        <v>100</v>
      </c>
    </row>
    <row r="185" spans="1:9" ht="29.25" customHeight="1" x14ac:dyDescent="0.25">
      <c r="A185" s="72">
        <v>176</v>
      </c>
      <c r="B185" s="91">
        <v>412</v>
      </c>
      <c r="C185" s="12" t="s">
        <v>600</v>
      </c>
      <c r="D185" s="12" t="s">
        <v>78</v>
      </c>
      <c r="E185" s="94" t="s">
        <v>77</v>
      </c>
      <c r="F185" s="152">
        <v>100</v>
      </c>
    </row>
    <row r="186" spans="1:9" ht="41.55" customHeight="1" x14ac:dyDescent="0.3">
      <c r="A186" s="72">
        <v>177</v>
      </c>
      <c r="B186" s="90">
        <v>412</v>
      </c>
      <c r="C186" s="85" t="s">
        <v>657</v>
      </c>
      <c r="D186" s="85"/>
      <c r="E186" s="95" t="s">
        <v>334</v>
      </c>
      <c r="F186" s="151">
        <f>F187</f>
        <v>199</v>
      </c>
      <c r="G186" s="64"/>
    </row>
    <row r="187" spans="1:9" ht="29.25" customHeight="1" x14ac:dyDescent="0.25">
      <c r="A187" s="72">
        <v>178</v>
      </c>
      <c r="B187" s="91">
        <v>412</v>
      </c>
      <c r="C187" s="12" t="s">
        <v>657</v>
      </c>
      <c r="D187" s="12" t="s">
        <v>78</v>
      </c>
      <c r="E187" s="94" t="s">
        <v>77</v>
      </c>
      <c r="F187" s="152">
        <v>199</v>
      </c>
    </row>
    <row r="188" spans="1:9" ht="29.25" customHeight="1" x14ac:dyDescent="0.3">
      <c r="A188" s="72">
        <v>179</v>
      </c>
      <c r="B188" s="90">
        <v>412</v>
      </c>
      <c r="C188" s="85" t="s">
        <v>333</v>
      </c>
      <c r="D188" s="85"/>
      <c r="E188" s="95" t="s">
        <v>117</v>
      </c>
      <c r="F188" s="151">
        <f>F189</f>
        <v>600</v>
      </c>
      <c r="G188" s="163"/>
      <c r="H188" s="164"/>
      <c r="I188" s="164"/>
    </row>
    <row r="189" spans="1:9" ht="29.25" customHeight="1" x14ac:dyDescent="0.25">
      <c r="A189" s="72">
        <v>180</v>
      </c>
      <c r="B189" s="91">
        <v>412</v>
      </c>
      <c r="C189" s="12" t="s">
        <v>333</v>
      </c>
      <c r="D189" s="12" t="s">
        <v>78</v>
      </c>
      <c r="E189" s="94" t="s">
        <v>77</v>
      </c>
      <c r="F189" s="152">
        <v>600</v>
      </c>
      <c r="G189" s="165"/>
      <c r="H189" s="164"/>
      <c r="I189" s="164"/>
    </row>
    <row r="190" spans="1:9" ht="15.6" x14ac:dyDescent="0.3">
      <c r="A190" s="72">
        <v>181</v>
      </c>
      <c r="B190" s="90">
        <v>412</v>
      </c>
      <c r="C190" s="85" t="s">
        <v>658</v>
      </c>
      <c r="D190" s="85"/>
      <c r="E190" s="95" t="s">
        <v>442</v>
      </c>
      <c r="F190" s="151">
        <f>F191</f>
        <v>300</v>
      </c>
      <c r="G190" s="165"/>
      <c r="H190" s="164"/>
      <c r="I190" s="164"/>
    </row>
    <row r="191" spans="1:9" ht="29.25" customHeight="1" x14ac:dyDescent="0.25">
      <c r="A191" s="72">
        <v>182</v>
      </c>
      <c r="B191" s="91">
        <v>412</v>
      </c>
      <c r="C191" s="12" t="s">
        <v>658</v>
      </c>
      <c r="D191" s="12" t="s">
        <v>78</v>
      </c>
      <c r="E191" s="94" t="s">
        <v>77</v>
      </c>
      <c r="F191" s="152">
        <v>300</v>
      </c>
      <c r="G191" s="165"/>
      <c r="H191" s="164"/>
      <c r="I191" s="164"/>
    </row>
    <row r="192" spans="1:9" s="21" customFormat="1" ht="39.75" customHeight="1" x14ac:dyDescent="0.3">
      <c r="A192" s="72">
        <v>183</v>
      </c>
      <c r="B192" s="90">
        <v>412</v>
      </c>
      <c r="C192" s="10" t="s">
        <v>249</v>
      </c>
      <c r="D192" s="2"/>
      <c r="E192" s="95" t="s">
        <v>587</v>
      </c>
      <c r="F192" s="151">
        <f>F193</f>
        <v>326.2</v>
      </c>
    </row>
    <row r="193" spans="1:6" s="21" customFormat="1" ht="18.75" customHeight="1" x14ac:dyDescent="0.3">
      <c r="A193" s="72">
        <v>184</v>
      </c>
      <c r="B193" s="90">
        <v>412</v>
      </c>
      <c r="C193" s="10" t="s">
        <v>274</v>
      </c>
      <c r="D193" s="10"/>
      <c r="E193" s="95" t="s">
        <v>629</v>
      </c>
      <c r="F193" s="151">
        <f>F196+F194</f>
        <v>326.2</v>
      </c>
    </row>
    <row r="194" spans="1:6" s="21" customFormat="1" ht="27.6" customHeight="1" x14ac:dyDescent="0.3">
      <c r="A194" s="72">
        <v>185</v>
      </c>
      <c r="B194" s="90">
        <v>412</v>
      </c>
      <c r="C194" s="10" t="s">
        <v>650</v>
      </c>
      <c r="D194" s="10"/>
      <c r="E194" s="88" t="s">
        <v>112</v>
      </c>
      <c r="F194" s="151">
        <f>F195</f>
        <v>246.2</v>
      </c>
    </row>
    <row r="195" spans="1:6" s="21" customFormat="1" ht="42" customHeight="1" x14ac:dyDescent="0.25">
      <c r="A195" s="72">
        <v>186</v>
      </c>
      <c r="B195" s="91">
        <v>412</v>
      </c>
      <c r="C195" s="12" t="s">
        <v>650</v>
      </c>
      <c r="D195" s="4" t="s">
        <v>56</v>
      </c>
      <c r="E195" s="94" t="s">
        <v>518</v>
      </c>
      <c r="F195" s="152">
        <v>246.2</v>
      </c>
    </row>
    <row r="196" spans="1:6" ht="18" customHeight="1" x14ac:dyDescent="0.3">
      <c r="A196" s="72">
        <v>187</v>
      </c>
      <c r="B196" s="90">
        <v>412</v>
      </c>
      <c r="C196" s="10" t="s">
        <v>275</v>
      </c>
      <c r="D196" s="4"/>
      <c r="E196" s="88" t="s">
        <v>361</v>
      </c>
      <c r="F196" s="151">
        <f>F197</f>
        <v>80</v>
      </c>
    </row>
    <row r="197" spans="1:6" ht="26.4" x14ac:dyDescent="0.25">
      <c r="A197" s="72">
        <v>188</v>
      </c>
      <c r="B197" s="91">
        <v>412</v>
      </c>
      <c r="C197" s="12" t="s">
        <v>275</v>
      </c>
      <c r="D197" s="4" t="s">
        <v>78</v>
      </c>
      <c r="E197" s="94" t="s">
        <v>77</v>
      </c>
      <c r="F197" s="152">
        <v>80</v>
      </c>
    </row>
    <row r="198" spans="1:6" ht="15.6" x14ac:dyDescent="0.3">
      <c r="A198" s="72">
        <v>189</v>
      </c>
      <c r="B198" s="54">
        <v>500</v>
      </c>
      <c r="C198" s="2"/>
      <c r="D198" s="2"/>
      <c r="E198" s="93" t="s">
        <v>13</v>
      </c>
      <c r="F198" s="151">
        <f>F199+F217+F237+F265</f>
        <v>154421.6</v>
      </c>
    </row>
    <row r="199" spans="1:6" s="21" customFormat="1" ht="15.6" x14ac:dyDescent="0.3">
      <c r="A199" s="72">
        <v>190</v>
      </c>
      <c r="B199" s="54">
        <v>501</v>
      </c>
      <c r="C199" s="2"/>
      <c r="D199" s="2"/>
      <c r="E199" s="88" t="s">
        <v>14</v>
      </c>
      <c r="F199" s="151">
        <f>F200+F210</f>
        <v>12419.5</v>
      </c>
    </row>
    <row r="200" spans="1:6" s="21" customFormat="1" ht="39.6" x14ac:dyDescent="0.3">
      <c r="A200" s="72">
        <v>191</v>
      </c>
      <c r="B200" s="54">
        <v>501</v>
      </c>
      <c r="C200" s="2" t="s">
        <v>201</v>
      </c>
      <c r="D200" s="2"/>
      <c r="E200" s="88" t="s">
        <v>653</v>
      </c>
      <c r="F200" s="151">
        <f>F201</f>
        <v>11419.5</v>
      </c>
    </row>
    <row r="201" spans="1:6" s="21" customFormat="1" ht="39.6" x14ac:dyDescent="0.25">
      <c r="A201" s="72">
        <v>192</v>
      </c>
      <c r="B201" s="54">
        <v>501</v>
      </c>
      <c r="C201" s="2" t="s">
        <v>200</v>
      </c>
      <c r="D201" s="2"/>
      <c r="E201" s="88" t="s">
        <v>318</v>
      </c>
      <c r="F201" s="154">
        <f>F202+F204+F208+F206</f>
        <v>11419.5</v>
      </c>
    </row>
    <row r="202" spans="1:6" ht="27" customHeight="1" x14ac:dyDescent="0.3">
      <c r="A202" s="72">
        <v>193</v>
      </c>
      <c r="B202" s="54">
        <v>501</v>
      </c>
      <c r="C202" s="2" t="s">
        <v>603</v>
      </c>
      <c r="D202" s="2"/>
      <c r="E202" s="88" t="s">
        <v>241</v>
      </c>
      <c r="F202" s="151">
        <f>F203</f>
        <v>1000</v>
      </c>
    </row>
    <row r="203" spans="1:6" s="21" customFormat="1" ht="26.4" x14ac:dyDescent="0.25">
      <c r="A203" s="72">
        <v>194</v>
      </c>
      <c r="B203" s="55">
        <v>501</v>
      </c>
      <c r="C203" s="4" t="s">
        <v>603</v>
      </c>
      <c r="D203" s="4">
        <v>240</v>
      </c>
      <c r="E203" s="94" t="s">
        <v>77</v>
      </c>
      <c r="F203" s="152">
        <v>1000</v>
      </c>
    </row>
    <row r="204" spans="1:6" s="21" customFormat="1" ht="26.4" x14ac:dyDescent="0.3">
      <c r="A204" s="72">
        <v>195</v>
      </c>
      <c r="B204" s="54">
        <v>501</v>
      </c>
      <c r="C204" s="2" t="s">
        <v>536</v>
      </c>
      <c r="D204" s="2"/>
      <c r="E204" s="88" t="s">
        <v>239</v>
      </c>
      <c r="F204" s="151">
        <f>F205</f>
        <v>2319.5</v>
      </c>
    </row>
    <row r="205" spans="1:6" ht="26.4" x14ac:dyDescent="0.25">
      <c r="A205" s="72">
        <v>196</v>
      </c>
      <c r="B205" s="55">
        <v>501</v>
      </c>
      <c r="C205" s="4" t="s">
        <v>536</v>
      </c>
      <c r="D205" s="4">
        <v>240</v>
      </c>
      <c r="E205" s="94" t="s">
        <v>77</v>
      </c>
      <c r="F205" s="152">
        <v>2319.5</v>
      </c>
    </row>
    <row r="206" spans="1:6" ht="39.6" x14ac:dyDescent="0.3">
      <c r="A206" s="72">
        <v>197</v>
      </c>
      <c r="B206" s="54">
        <v>501</v>
      </c>
      <c r="C206" s="2" t="s">
        <v>605</v>
      </c>
      <c r="D206" s="2"/>
      <c r="E206" s="88" t="s">
        <v>604</v>
      </c>
      <c r="F206" s="151">
        <f>F207</f>
        <v>4600</v>
      </c>
    </row>
    <row r="207" spans="1:6" ht="26.4" x14ac:dyDescent="0.25">
      <c r="A207" s="72">
        <v>198</v>
      </c>
      <c r="B207" s="55">
        <v>501</v>
      </c>
      <c r="C207" s="4" t="s">
        <v>605</v>
      </c>
      <c r="D207" s="4">
        <v>240</v>
      </c>
      <c r="E207" s="94" t="s">
        <v>77</v>
      </c>
      <c r="F207" s="152">
        <v>4600</v>
      </c>
    </row>
    <row r="208" spans="1:6" ht="26.4" x14ac:dyDescent="0.3">
      <c r="A208" s="72">
        <v>199</v>
      </c>
      <c r="B208" s="54">
        <v>501</v>
      </c>
      <c r="C208" s="2" t="s">
        <v>533</v>
      </c>
      <c r="D208" s="2"/>
      <c r="E208" s="88" t="s">
        <v>624</v>
      </c>
      <c r="F208" s="151">
        <f>F209</f>
        <v>3500</v>
      </c>
    </row>
    <row r="209" spans="1:6" ht="15" x14ac:dyDescent="0.25">
      <c r="A209" s="72">
        <v>200</v>
      </c>
      <c r="B209" s="55">
        <v>501</v>
      </c>
      <c r="C209" s="4" t="s">
        <v>533</v>
      </c>
      <c r="D209" s="4" t="s">
        <v>58</v>
      </c>
      <c r="E209" s="94" t="s">
        <v>444</v>
      </c>
      <c r="F209" s="152">
        <v>3500</v>
      </c>
    </row>
    <row r="210" spans="1:6" ht="15.6" x14ac:dyDescent="0.3">
      <c r="A210" s="72">
        <v>201</v>
      </c>
      <c r="B210" s="90">
        <v>501</v>
      </c>
      <c r="C210" s="2" t="s">
        <v>189</v>
      </c>
      <c r="D210" s="2"/>
      <c r="E210" s="88" t="s">
        <v>156</v>
      </c>
      <c r="F210" s="151">
        <f>F213+F211</f>
        <v>1000</v>
      </c>
    </row>
    <row r="211" spans="1:6" ht="15.6" x14ac:dyDescent="0.3">
      <c r="A211" s="72">
        <v>202</v>
      </c>
      <c r="B211" s="90">
        <v>501</v>
      </c>
      <c r="C211" s="2" t="s">
        <v>363</v>
      </c>
      <c r="D211" s="2"/>
      <c r="E211" s="88" t="s">
        <v>364</v>
      </c>
      <c r="F211" s="151">
        <f>F212</f>
        <v>200</v>
      </c>
    </row>
    <row r="212" spans="1:6" ht="26.4" x14ac:dyDescent="0.25">
      <c r="A212" s="72">
        <v>203</v>
      </c>
      <c r="B212" s="91">
        <v>501</v>
      </c>
      <c r="C212" s="4" t="s">
        <v>363</v>
      </c>
      <c r="D212" s="4">
        <v>240</v>
      </c>
      <c r="E212" s="94" t="s">
        <v>77</v>
      </c>
      <c r="F212" s="152">
        <v>200</v>
      </c>
    </row>
    <row r="213" spans="1:6" ht="26.4" x14ac:dyDescent="0.3">
      <c r="A213" s="72">
        <v>204</v>
      </c>
      <c r="B213" s="54">
        <v>501</v>
      </c>
      <c r="C213" s="2" t="s">
        <v>537</v>
      </c>
      <c r="D213" s="4"/>
      <c r="E213" s="88" t="s">
        <v>538</v>
      </c>
      <c r="F213" s="151">
        <f>F214+F216+F215</f>
        <v>800</v>
      </c>
    </row>
    <row r="214" spans="1:6" ht="26.4" x14ac:dyDescent="0.25">
      <c r="A214" s="72">
        <v>205</v>
      </c>
      <c r="B214" s="55">
        <v>501</v>
      </c>
      <c r="C214" s="4" t="s">
        <v>537</v>
      </c>
      <c r="D214" s="4" t="s">
        <v>78</v>
      </c>
      <c r="E214" s="94" t="s">
        <v>77</v>
      </c>
      <c r="F214" s="152">
        <v>770</v>
      </c>
    </row>
    <row r="215" spans="1:6" ht="15" x14ac:dyDescent="0.25">
      <c r="A215" s="72">
        <v>206</v>
      </c>
      <c r="B215" s="55">
        <v>501</v>
      </c>
      <c r="C215" s="4" t="s">
        <v>537</v>
      </c>
      <c r="D215" s="4" t="s">
        <v>53</v>
      </c>
      <c r="E215" s="94" t="s">
        <v>54</v>
      </c>
      <c r="F215" s="152">
        <v>15</v>
      </c>
    </row>
    <row r="216" spans="1:6" ht="15" x14ac:dyDescent="0.25">
      <c r="A216" s="72">
        <v>207</v>
      </c>
      <c r="B216" s="55">
        <v>501</v>
      </c>
      <c r="C216" s="4" t="s">
        <v>537</v>
      </c>
      <c r="D216" s="4" t="s">
        <v>79</v>
      </c>
      <c r="E216" s="94" t="s">
        <v>80</v>
      </c>
      <c r="F216" s="152">
        <v>15</v>
      </c>
    </row>
    <row r="217" spans="1:6" s="21" customFormat="1" ht="15.6" x14ac:dyDescent="0.3">
      <c r="A217" s="72">
        <v>208</v>
      </c>
      <c r="B217" s="54">
        <v>502</v>
      </c>
      <c r="C217" s="2"/>
      <c r="D217" s="2"/>
      <c r="E217" s="88" t="s">
        <v>15</v>
      </c>
      <c r="F217" s="151">
        <f>F218</f>
        <v>47355</v>
      </c>
    </row>
    <row r="218" spans="1:6" s="20" customFormat="1" ht="39.6" x14ac:dyDescent="0.3">
      <c r="A218" s="72">
        <v>209</v>
      </c>
      <c r="B218" s="54">
        <v>502</v>
      </c>
      <c r="C218" s="2" t="s">
        <v>201</v>
      </c>
      <c r="D218" s="2"/>
      <c r="E218" s="88" t="s">
        <v>653</v>
      </c>
      <c r="F218" s="151">
        <f>F219+F234+F231+F228</f>
        <v>47355</v>
      </c>
    </row>
    <row r="219" spans="1:6" s="21" customFormat="1" ht="26.4" x14ac:dyDescent="0.3">
      <c r="A219" s="72">
        <v>210</v>
      </c>
      <c r="B219" s="54">
        <v>502</v>
      </c>
      <c r="C219" s="2" t="s">
        <v>276</v>
      </c>
      <c r="D219" s="2"/>
      <c r="E219" s="88" t="s">
        <v>317</v>
      </c>
      <c r="F219" s="151">
        <f>F226+F224+F222+F220</f>
        <v>33500</v>
      </c>
    </row>
    <row r="220" spans="1:6" s="21" customFormat="1" ht="26.4" x14ac:dyDescent="0.3">
      <c r="A220" s="72">
        <v>211</v>
      </c>
      <c r="B220" s="54">
        <v>502</v>
      </c>
      <c r="C220" s="2" t="s">
        <v>697</v>
      </c>
      <c r="D220" s="4"/>
      <c r="E220" s="88" t="s">
        <v>695</v>
      </c>
      <c r="F220" s="151">
        <f>F221</f>
        <v>4740</v>
      </c>
    </row>
    <row r="221" spans="1:6" s="21" customFormat="1" ht="27" customHeight="1" x14ac:dyDescent="0.25">
      <c r="A221" s="72">
        <v>212</v>
      </c>
      <c r="B221" s="55">
        <v>502</v>
      </c>
      <c r="C221" s="4" t="s">
        <v>697</v>
      </c>
      <c r="D221" s="4" t="s">
        <v>56</v>
      </c>
      <c r="E221" s="94" t="s">
        <v>696</v>
      </c>
      <c r="F221" s="152">
        <v>4740</v>
      </c>
    </row>
    <row r="222" spans="1:6" s="21" customFormat="1" ht="26.4" x14ac:dyDescent="0.3">
      <c r="A222" s="72">
        <v>213</v>
      </c>
      <c r="B222" s="54">
        <v>502</v>
      </c>
      <c r="C222" s="32" t="s">
        <v>642</v>
      </c>
      <c r="D222" s="2"/>
      <c r="E222" s="88" t="s">
        <v>641</v>
      </c>
      <c r="F222" s="151">
        <f>F223</f>
        <v>1900</v>
      </c>
    </row>
    <row r="223" spans="1:6" s="21" customFormat="1" ht="15" x14ac:dyDescent="0.25">
      <c r="A223" s="72">
        <v>214</v>
      </c>
      <c r="B223" s="55">
        <v>502</v>
      </c>
      <c r="C223" s="52" t="s">
        <v>642</v>
      </c>
      <c r="D223" s="4" t="s">
        <v>58</v>
      </c>
      <c r="E223" s="94" t="s">
        <v>444</v>
      </c>
      <c r="F223" s="152">
        <v>1900</v>
      </c>
    </row>
    <row r="224" spans="1:6" s="78" customFormat="1" ht="31.05" customHeight="1" x14ac:dyDescent="0.3">
      <c r="A224" s="72">
        <v>215</v>
      </c>
      <c r="B224" s="54">
        <v>502</v>
      </c>
      <c r="C224" s="32" t="s">
        <v>602</v>
      </c>
      <c r="D224" s="32"/>
      <c r="E224" s="88" t="s">
        <v>549</v>
      </c>
      <c r="F224" s="151">
        <f>F225</f>
        <v>22460</v>
      </c>
    </row>
    <row r="225" spans="1:6" s="78" customFormat="1" ht="29.25" customHeight="1" x14ac:dyDescent="0.25">
      <c r="A225" s="72">
        <v>216</v>
      </c>
      <c r="B225" s="55">
        <v>502</v>
      </c>
      <c r="C225" s="52" t="s">
        <v>602</v>
      </c>
      <c r="D225" s="52" t="s">
        <v>78</v>
      </c>
      <c r="E225" s="94" t="s">
        <v>77</v>
      </c>
      <c r="F225" s="152">
        <f>9160+13300</f>
        <v>22460</v>
      </c>
    </row>
    <row r="226" spans="1:6" ht="26.4" x14ac:dyDescent="0.3">
      <c r="A226" s="72">
        <v>217</v>
      </c>
      <c r="B226" s="54">
        <v>502</v>
      </c>
      <c r="C226" s="2" t="s">
        <v>242</v>
      </c>
      <c r="D226" s="2"/>
      <c r="E226" s="88" t="s">
        <v>360</v>
      </c>
      <c r="F226" s="151">
        <f>F227</f>
        <v>4400</v>
      </c>
    </row>
    <row r="227" spans="1:6" ht="39.6" x14ac:dyDescent="0.25">
      <c r="A227" s="72">
        <v>218</v>
      </c>
      <c r="B227" s="55">
        <v>502</v>
      </c>
      <c r="C227" s="4" t="s">
        <v>242</v>
      </c>
      <c r="D227" s="4" t="s">
        <v>56</v>
      </c>
      <c r="E227" s="94" t="s">
        <v>518</v>
      </c>
      <c r="F227" s="152">
        <v>4400</v>
      </c>
    </row>
    <row r="228" spans="1:6" ht="26.4" x14ac:dyDescent="0.3">
      <c r="A228" s="72">
        <v>219</v>
      </c>
      <c r="B228" s="54">
        <v>502</v>
      </c>
      <c r="C228" s="2" t="s">
        <v>277</v>
      </c>
      <c r="D228" s="2"/>
      <c r="E228" s="88" t="s">
        <v>113</v>
      </c>
      <c r="F228" s="151">
        <f>F229</f>
        <v>3000</v>
      </c>
    </row>
    <row r="229" spans="1:6" ht="26.4" x14ac:dyDescent="0.3">
      <c r="A229" s="72">
        <v>220</v>
      </c>
      <c r="B229" s="54">
        <v>502</v>
      </c>
      <c r="C229" s="2" t="s">
        <v>325</v>
      </c>
      <c r="D229" s="2"/>
      <c r="E229" s="88" t="s">
        <v>702</v>
      </c>
      <c r="F229" s="151">
        <f>F230</f>
        <v>3000</v>
      </c>
    </row>
    <row r="230" spans="1:6" ht="15" x14ac:dyDescent="0.25">
      <c r="A230" s="72">
        <v>221</v>
      </c>
      <c r="B230" s="55">
        <v>502</v>
      </c>
      <c r="C230" s="4" t="s">
        <v>325</v>
      </c>
      <c r="D230" s="4" t="s">
        <v>58</v>
      </c>
      <c r="E230" s="94" t="s">
        <v>444</v>
      </c>
      <c r="F230" s="152">
        <v>3000</v>
      </c>
    </row>
    <row r="231" spans="1:6" ht="39.6" x14ac:dyDescent="0.3">
      <c r="A231" s="72">
        <v>222</v>
      </c>
      <c r="B231" s="54">
        <v>502</v>
      </c>
      <c r="C231" s="2" t="s">
        <v>200</v>
      </c>
      <c r="D231" s="2"/>
      <c r="E231" s="88" t="s">
        <v>318</v>
      </c>
      <c r="F231" s="151">
        <f>F232</f>
        <v>10800</v>
      </c>
    </row>
    <row r="232" spans="1:6" ht="52.8" x14ac:dyDescent="0.3">
      <c r="A232" s="72">
        <v>223</v>
      </c>
      <c r="B232" s="54">
        <v>502</v>
      </c>
      <c r="C232" s="2" t="s">
        <v>199</v>
      </c>
      <c r="D232" s="2"/>
      <c r="E232" s="88" t="s">
        <v>198</v>
      </c>
      <c r="F232" s="151">
        <f>F233</f>
        <v>10800</v>
      </c>
    </row>
    <row r="233" spans="1:6" ht="39.6" x14ac:dyDescent="0.25">
      <c r="A233" s="72">
        <v>224</v>
      </c>
      <c r="B233" s="55">
        <v>502</v>
      </c>
      <c r="C233" s="4" t="s">
        <v>199</v>
      </c>
      <c r="D233" s="4" t="s">
        <v>56</v>
      </c>
      <c r="E233" s="94" t="s">
        <v>518</v>
      </c>
      <c r="F233" s="153">
        <v>10800</v>
      </c>
    </row>
    <row r="234" spans="1:6" s="21" customFormat="1" ht="26.4" x14ac:dyDescent="0.3">
      <c r="A234" s="72">
        <v>225</v>
      </c>
      <c r="B234" s="54">
        <v>502</v>
      </c>
      <c r="C234" s="32" t="s">
        <v>244</v>
      </c>
      <c r="D234" s="2"/>
      <c r="E234" s="88" t="s">
        <v>243</v>
      </c>
      <c r="F234" s="151">
        <f>F235</f>
        <v>55</v>
      </c>
    </row>
    <row r="235" spans="1:6" s="21" customFormat="1" ht="26.4" x14ac:dyDescent="0.3">
      <c r="A235" s="72">
        <v>226</v>
      </c>
      <c r="B235" s="54">
        <v>502</v>
      </c>
      <c r="C235" s="32" t="s">
        <v>627</v>
      </c>
      <c r="D235" s="2"/>
      <c r="E235" s="88" t="s">
        <v>337</v>
      </c>
      <c r="F235" s="151">
        <f>F236</f>
        <v>55</v>
      </c>
    </row>
    <row r="236" spans="1:6" s="21" customFormat="1" ht="26.4" x14ac:dyDescent="0.25">
      <c r="A236" s="72">
        <v>227</v>
      </c>
      <c r="B236" s="55">
        <v>502</v>
      </c>
      <c r="C236" s="52" t="s">
        <v>627</v>
      </c>
      <c r="D236" s="4">
        <v>240</v>
      </c>
      <c r="E236" s="94" t="s">
        <v>77</v>
      </c>
      <c r="F236" s="152">
        <v>55</v>
      </c>
    </row>
    <row r="237" spans="1:6" ht="15" customHeight="1" x14ac:dyDescent="0.3">
      <c r="A237" s="72">
        <v>228</v>
      </c>
      <c r="B237" s="54">
        <v>503</v>
      </c>
      <c r="C237" s="2"/>
      <c r="D237" s="2"/>
      <c r="E237" s="88" t="s">
        <v>16</v>
      </c>
      <c r="F237" s="151">
        <f>F260+F246+F238+F242</f>
        <v>79626</v>
      </c>
    </row>
    <row r="238" spans="1:6" ht="39.6" x14ac:dyDescent="0.3">
      <c r="A238" s="72">
        <v>229</v>
      </c>
      <c r="B238" s="54">
        <v>503</v>
      </c>
      <c r="C238" s="2" t="s">
        <v>201</v>
      </c>
      <c r="D238" s="2"/>
      <c r="E238" s="88" t="s">
        <v>653</v>
      </c>
      <c r="F238" s="151">
        <f>F239</f>
        <v>2145</v>
      </c>
    </row>
    <row r="239" spans="1:6" ht="26.4" x14ac:dyDescent="0.3">
      <c r="A239" s="72">
        <v>230</v>
      </c>
      <c r="B239" s="54">
        <v>503</v>
      </c>
      <c r="C239" s="2" t="s">
        <v>278</v>
      </c>
      <c r="D239" s="2"/>
      <c r="E239" s="88" t="s">
        <v>483</v>
      </c>
      <c r="F239" s="151">
        <f>F240</f>
        <v>2145</v>
      </c>
    </row>
    <row r="240" spans="1:6" ht="26.4" x14ac:dyDescent="0.3">
      <c r="A240" s="72">
        <v>231</v>
      </c>
      <c r="B240" s="54">
        <v>503</v>
      </c>
      <c r="C240" s="2" t="s">
        <v>610</v>
      </c>
      <c r="D240" s="2"/>
      <c r="E240" s="88" t="s">
        <v>611</v>
      </c>
      <c r="F240" s="151">
        <f>F241</f>
        <v>2145</v>
      </c>
    </row>
    <row r="241" spans="1:6" ht="26.4" x14ac:dyDescent="0.25">
      <c r="A241" s="72">
        <v>232</v>
      </c>
      <c r="B241" s="55">
        <v>503</v>
      </c>
      <c r="C241" s="4" t="s">
        <v>610</v>
      </c>
      <c r="D241" s="4" t="s">
        <v>78</v>
      </c>
      <c r="E241" s="94" t="s">
        <v>77</v>
      </c>
      <c r="F241" s="152">
        <v>2145</v>
      </c>
    </row>
    <row r="242" spans="1:6" ht="39.6" x14ac:dyDescent="0.3">
      <c r="A242" s="72">
        <v>233</v>
      </c>
      <c r="B242" s="54">
        <v>503</v>
      </c>
      <c r="C242" s="2" t="s">
        <v>221</v>
      </c>
      <c r="D242" s="2"/>
      <c r="E242" s="95" t="s">
        <v>692</v>
      </c>
      <c r="F242" s="151">
        <f>F243</f>
        <v>80</v>
      </c>
    </row>
    <row r="243" spans="1:6" ht="39.6" x14ac:dyDescent="0.3">
      <c r="A243" s="72">
        <v>234</v>
      </c>
      <c r="B243" s="54">
        <v>503</v>
      </c>
      <c r="C243" s="2" t="s">
        <v>219</v>
      </c>
      <c r="D243" s="2"/>
      <c r="E243" s="95" t="s">
        <v>159</v>
      </c>
      <c r="F243" s="151">
        <f>F244</f>
        <v>80</v>
      </c>
    </row>
    <row r="244" spans="1:6" ht="26.4" x14ac:dyDescent="0.3">
      <c r="A244" s="72">
        <v>235</v>
      </c>
      <c r="B244" s="54">
        <v>503</v>
      </c>
      <c r="C244" s="2" t="s">
        <v>493</v>
      </c>
      <c r="D244" s="2"/>
      <c r="E244" s="88" t="s">
        <v>522</v>
      </c>
      <c r="F244" s="151">
        <f>F245</f>
        <v>80</v>
      </c>
    </row>
    <row r="245" spans="1:6" ht="26.4" x14ac:dyDescent="0.25">
      <c r="A245" s="72">
        <v>236</v>
      </c>
      <c r="B245" s="55">
        <v>503</v>
      </c>
      <c r="C245" s="4" t="s">
        <v>493</v>
      </c>
      <c r="D245" s="4" t="s">
        <v>78</v>
      </c>
      <c r="E245" s="94" t="s">
        <v>77</v>
      </c>
      <c r="F245" s="152">
        <v>80</v>
      </c>
    </row>
    <row r="246" spans="1:6" s="21" customFormat="1" ht="39.6" x14ac:dyDescent="0.3">
      <c r="A246" s="72">
        <v>237</v>
      </c>
      <c r="B246" s="54">
        <v>503</v>
      </c>
      <c r="C246" s="2" t="s">
        <v>351</v>
      </c>
      <c r="D246" s="2"/>
      <c r="E246" s="95" t="s">
        <v>598</v>
      </c>
      <c r="F246" s="151">
        <f>F247+F250+F252+F254+F256+F258</f>
        <v>74443</v>
      </c>
    </row>
    <row r="247" spans="1:6" s="21" customFormat="1" ht="26.4" x14ac:dyDescent="0.3">
      <c r="A247" s="72">
        <v>238</v>
      </c>
      <c r="B247" s="54">
        <v>503</v>
      </c>
      <c r="C247" s="32" t="s">
        <v>352</v>
      </c>
      <c r="D247" s="2"/>
      <c r="E247" s="88" t="s">
        <v>439</v>
      </c>
      <c r="F247" s="151">
        <f>F248+F249</f>
        <v>5282</v>
      </c>
    </row>
    <row r="248" spans="1:6" s="21" customFormat="1" ht="26.4" x14ac:dyDescent="0.25">
      <c r="A248" s="72">
        <v>239</v>
      </c>
      <c r="B248" s="55">
        <v>503</v>
      </c>
      <c r="C248" s="52" t="s">
        <v>352</v>
      </c>
      <c r="D248" s="4" t="s">
        <v>78</v>
      </c>
      <c r="E248" s="94" t="s">
        <v>77</v>
      </c>
      <c r="F248" s="152">
        <v>1631</v>
      </c>
    </row>
    <row r="249" spans="1:6" s="21" customFormat="1" ht="15" x14ac:dyDescent="0.25">
      <c r="A249" s="72">
        <v>240</v>
      </c>
      <c r="B249" s="55">
        <v>503</v>
      </c>
      <c r="C249" s="52" t="s">
        <v>352</v>
      </c>
      <c r="D249" s="4" t="s">
        <v>85</v>
      </c>
      <c r="E249" s="94" t="s">
        <v>86</v>
      </c>
      <c r="F249" s="152">
        <f>3451+200</f>
        <v>3651</v>
      </c>
    </row>
    <row r="250" spans="1:6" ht="39.6" x14ac:dyDescent="0.3">
      <c r="A250" s="72">
        <v>241</v>
      </c>
      <c r="B250" s="54">
        <v>503</v>
      </c>
      <c r="C250" s="2" t="s">
        <v>467</v>
      </c>
      <c r="D250" s="2"/>
      <c r="E250" s="88" t="s">
        <v>476</v>
      </c>
      <c r="F250" s="151">
        <f>F251</f>
        <v>4539.8</v>
      </c>
    </row>
    <row r="251" spans="1:6" ht="26.4" x14ac:dyDescent="0.25">
      <c r="A251" s="72">
        <v>242</v>
      </c>
      <c r="B251" s="55">
        <v>503</v>
      </c>
      <c r="C251" s="4" t="s">
        <v>467</v>
      </c>
      <c r="D251" s="4" t="s">
        <v>78</v>
      </c>
      <c r="E251" s="94" t="s">
        <v>77</v>
      </c>
      <c r="F251" s="152">
        <v>4539.8</v>
      </c>
    </row>
    <row r="252" spans="1:6" s="21" customFormat="1" ht="39.6" x14ac:dyDescent="0.3">
      <c r="A252" s="72">
        <v>243</v>
      </c>
      <c r="B252" s="54">
        <v>503</v>
      </c>
      <c r="C252" s="2" t="s">
        <v>468</v>
      </c>
      <c r="D252" s="2"/>
      <c r="E252" s="88" t="s">
        <v>469</v>
      </c>
      <c r="F252" s="151">
        <f>F253</f>
        <v>24477.4</v>
      </c>
    </row>
    <row r="253" spans="1:6" s="21" customFormat="1" ht="26.4" x14ac:dyDescent="0.25">
      <c r="A253" s="72">
        <v>244</v>
      </c>
      <c r="B253" s="55">
        <v>503</v>
      </c>
      <c r="C253" s="4" t="s">
        <v>468</v>
      </c>
      <c r="D253" s="4">
        <v>240</v>
      </c>
      <c r="E253" s="94" t="s">
        <v>77</v>
      </c>
      <c r="F253" s="152">
        <v>24477.4</v>
      </c>
    </row>
    <row r="254" spans="1:6" s="21" customFormat="1" ht="26.4" x14ac:dyDescent="0.3">
      <c r="A254" s="72">
        <v>245</v>
      </c>
      <c r="B254" s="54">
        <v>503</v>
      </c>
      <c r="C254" s="2" t="s">
        <v>471</v>
      </c>
      <c r="D254" s="2"/>
      <c r="E254" s="88" t="s">
        <v>470</v>
      </c>
      <c r="F254" s="151">
        <f>F255</f>
        <v>5209.5</v>
      </c>
    </row>
    <row r="255" spans="1:6" ht="26.4" x14ac:dyDescent="0.25">
      <c r="A255" s="72">
        <v>246</v>
      </c>
      <c r="B255" s="55">
        <v>503</v>
      </c>
      <c r="C255" s="4" t="s">
        <v>471</v>
      </c>
      <c r="D255" s="4">
        <v>240</v>
      </c>
      <c r="E255" s="94" t="s">
        <v>77</v>
      </c>
      <c r="F255" s="152">
        <v>5209.5</v>
      </c>
    </row>
    <row r="256" spans="1:6" ht="39.6" x14ac:dyDescent="0.3">
      <c r="A256" s="72">
        <v>247</v>
      </c>
      <c r="B256" s="54">
        <v>503</v>
      </c>
      <c r="C256" s="2" t="s">
        <v>472</v>
      </c>
      <c r="D256" s="2"/>
      <c r="E256" s="88" t="s">
        <v>547</v>
      </c>
      <c r="F256" s="151">
        <f>F257</f>
        <v>4184.3</v>
      </c>
    </row>
    <row r="257" spans="1:7" ht="27" customHeight="1" x14ac:dyDescent="0.25">
      <c r="A257" s="72">
        <v>248</v>
      </c>
      <c r="B257" s="55">
        <v>503</v>
      </c>
      <c r="C257" s="4" t="s">
        <v>472</v>
      </c>
      <c r="D257" s="4">
        <v>240</v>
      </c>
      <c r="E257" s="94" t="s">
        <v>77</v>
      </c>
      <c r="F257" s="152">
        <v>4184.3</v>
      </c>
    </row>
    <row r="258" spans="1:7" ht="14.55" customHeight="1" x14ac:dyDescent="0.3">
      <c r="A258" s="72">
        <v>249</v>
      </c>
      <c r="B258" s="54">
        <v>503</v>
      </c>
      <c r="C258" s="2" t="s">
        <v>679</v>
      </c>
      <c r="D258" s="2"/>
      <c r="E258" s="88" t="s">
        <v>680</v>
      </c>
      <c r="F258" s="151">
        <f>F259</f>
        <v>30750</v>
      </c>
    </row>
    <row r="259" spans="1:7" ht="14.1" customHeight="1" x14ac:dyDescent="0.25">
      <c r="A259" s="72">
        <v>250</v>
      </c>
      <c r="B259" s="55">
        <v>503</v>
      </c>
      <c r="C259" s="4" t="s">
        <v>679</v>
      </c>
      <c r="D259" s="4" t="s">
        <v>90</v>
      </c>
      <c r="E259" s="94" t="s">
        <v>91</v>
      </c>
      <c r="F259" s="153">
        <f>29204+1546</f>
        <v>30750</v>
      </c>
      <c r="G259" s="64"/>
    </row>
    <row r="260" spans="1:7" s="21" customFormat="1" ht="15" customHeight="1" x14ac:dyDescent="0.3">
      <c r="A260" s="72">
        <v>251</v>
      </c>
      <c r="B260" s="54">
        <v>503</v>
      </c>
      <c r="C260" s="2" t="s">
        <v>189</v>
      </c>
      <c r="D260" s="2"/>
      <c r="E260" s="88" t="s">
        <v>156</v>
      </c>
      <c r="F260" s="151">
        <f>F263+F261</f>
        <v>2958</v>
      </c>
    </row>
    <row r="261" spans="1:7" s="21" customFormat="1" ht="26.4" x14ac:dyDescent="0.3">
      <c r="A261" s="72">
        <v>252</v>
      </c>
      <c r="B261" s="90">
        <v>503</v>
      </c>
      <c r="C261" s="10" t="s">
        <v>391</v>
      </c>
      <c r="D261" s="4"/>
      <c r="E261" s="88" t="s">
        <v>392</v>
      </c>
      <c r="F261" s="151">
        <f>F262</f>
        <v>2000</v>
      </c>
    </row>
    <row r="262" spans="1:7" s="21" customFormat="1" ht="15" customHeight="1" x14ac:dyDescent="0.25">
      <c r="A262" s="72">
        <v>253</v>
      </c>
      <c r="B262" s="91">
        <v>503</v>
      </c>
      <c r="C262" s="12" t="s">
        <v>391</v>
      </c>
      <c r="D262" s="4" t="s">
        <v>51</v>
      </c>
      <c r="E262" s="94" t="s">
        <v>52</v>
      </c>
      <c r="F262" s="152">
        <v>2000</v>
      </c>
    </row>
    <row r="263" spans="1:7" s="21" customFormat="1" ht="29.1" customHeight="1" x14ac:dyDescent="0.3">
      <c r="A263" s="72">
        <v>254</v>
      </c>
      <c r="B263" s="54">
        <v>503</v>
      </c>
      <c r="C263" s="32" t="s">
        <v>340</v>
      </c>
      <c r="D263" s="2"/>
      <c r="E263" s="95" t="s">
        <v>635</v>
      </c>
      <c r="F263" s="151">
        <f>F264</f>
        <v>958</v>
      </c>
    </row>
    <row r="264" spans="1:7" s="21" customFormat="1" ht="26.4" x14ac:dyDescent="0.25">
      <c r="A264" s="72">
        <v>255</v>
      </c>
      <c r="B264" s="55">
        <v>503</v>
      </c>
      <c r="C264" s="52" t="s">
        <v>340</v>
      </c>
      <c r="D264" s="4">
        <v>240</v>
      </c>
      <c r="E264" s="94" t="s">
        <v>77</v>
      </c>
      <c r="F264" s="152">
        <v>958</v>
      </c>
    </row>
    <row r="265" spans="1:7" ht="15.6" x14ac:dyDescent="0.3">
      <c r="A265" s="72">
        <v>256</v>
      </c>
      <c r="B265" s="54">
        <v>505</v>
      </c>
      <c r="C265" s="2"/>
      <c r="D265" s="2"/>
      <c r="E265" s="88" t="s">
        <v>17</v>
      </c>
      <c r="F265" s="151">
        <f>F266+F275</f>
        <v>15021.1</v>
      </c>
    </row>
    <row r="266" spans="1:7" ht="39.6" x14ac:dyDescent="0.3">
      <c r="A266" s="72">
        <v>257</v>
      </c>
      <c r="B266" s="54">
        <v>505</v>
      </c>
      <c r="C266" s="2" t="s">
        <v>201</v>
      </c>
      <c r="D266" s="2"/>
      <c r="E266" s="88" t="s">
        <v>653</v>
      </c>
      <c r="F266" s="151">
        <f>F271+F267</f>
        <v>12945.1</v>
      </c>
    </row>
    <row r="267" spans="1:7" ht="39.6" x14ac:dyDescent="0.3">
      <c r="A267" s="72">
        <v>258</v>
      </c>
      <c r="B267" s="54">
        <v>505</v>
      </c>
      <c r="C267" s="2" t="s">
        <v>200</v>
      </c>
      <c r="D267" s="2"/>
      <c r="E267" s="88" t="s">
        <v>318</v>
      </c>
      <c r="F267" s="151">
        <f>F268</f>
        <v>686</v>
      </c>
    </row>
    <row r="268" spans="1:7" ht="52.8" x14ac:dyDescent="0.3">
      <c r="A268" s="72">
        <v>259</v>
      </c>
      <c r="B268" s="54">
        <v>505</v>
      </c>
      <c r="C268" s="2" t="s">
        <v>199</v>
      </c>
      <c r="D268" s="2"/>
      <c r="E268" s="88" t="s">
        <v>198</v>
      </c>
      <c r="F268" s="151">
        <f>F269+F270</f>
        <v>686</v>
      </c>
    </row>
    <row r="269" spans="1:7" ht="15" x14ac:dyDescent="0.25">
      <c r="A269" s="72">
        <v>260</v>
      </c>
      <c r="B269" s="55">
        <v>505</v>
      </c>
      <c r="C269" s="4" t="s">
        <v>199</v>
      </c>
      <c r="D269" s="4" t="s">
        <v>44</v>
      </c>
      <c r="E269" s="94" t="s">
        <v>45</v>
      </c>
      <c r="F269" s="153">
        <v>406.2</v>
      </c>
    </row>
    <row r="270" spans="1:7" ht="26.4" x14ac:dyDescent="0.25">
      <c r="A270" s="72">
        <v>261</v>
      </c>
      <c r="B270" s="55">
        <v>505</v>
      </c>
      <c r="C270" s="4" t="s">
        <v>199</v>
      </c>
      <c r="D270" s="4">
        <v>240</v>
      </c>
      <c r="E270" s="94" t="s">
        <v>77</v>
      </c>
      <c r="F270" s="153">
        <v>279.8</v>
      </c>
    </row>
    <row r="271" spans="1:7" ht="52.8" x14ac:dyDescent="0.3">
      <c r="A271" s="72">
        <v>262</v>
      </c>
      <c r="B271" s="54">
        <v>505</v>
      </c>
      <c r="C271" s="2" t="s">
        <v>482</v>
      </c>
      <c r="D271" s="2"/>
      <c r="E271" s="88" t="s">
        <v>655</v>
      </c>
      <c r="F271" s="151">
        <f>F272</f>
        <v>12259.1</v>
      </c>
    </row>
    <row r="272" spans="1:7" ht="26.4" x14ac:dyDescent="0.3">
      <c r="A272" s="72">
        <v>263</v>
      </c>
      <c r="B272" s="54">
        <v>505</v>
      </c>
      <c r="C272" s="2" t="s">
        <v>609</v>
      </c>
      <c r="D272" s="2"/>
      <c r="E272" s="88" t="s">
        <v>115</v>
      </c>
      <c r="F272" s="151">
        <f>F273+F274</f>
        <v>12259.1</v>
      </c>
    </row>
    <row r="273" spans="1:6" ht="15" x14ac:dyDescent="0.25">
      <c r="A273" s="72">
        <v>264</v>
      </c>
      <c r="B273" s="55">
        <v>505</v>
      </c>
      <c r="C273" s="4" t="s">
        <v>609</v>
      </c>
      <c r="D273" s="4" t="s">
        <v>44</v>
      </c>
      <c r="E273" s="94" t="s">
        <v>45</v>
      </c>
      <c r="F273" s="152">
        <v>12234.1</v>
      </c>
    </row>
    <row r="274" spans="1:6" ht="26.4" x14ac:dyDescent="0.25">
      <c r="A274" s="72">
        <v>265</v>
      </c>
      <c r="B274" s="55">
        <v>505</v>
      </c>
      <c r="C274" s="4" t="s">
        <v>609</v>
      </c>
      <c r="D274" s="4">
        <v>240</v>
      </c>
      <c r="E274" s="94" t="s">
        <v>77</v>
      </c>
      <c r="F274" s="152">
        <v>25</v>
      </c>
    </row>
    <row r="275" spans="1:6" ht="15.6" x14ac:dyDescent="0.3">
      <c r="A275" s="72">
        <v>266</v>
      </c>
      <c r="B275" s="102">
        <v>505</v>
      </c>
      <c r="C275" s="98" t="s">
        <v>189</v>
      </c>
      <c r="D275" s="98"/>
      <c r="E275" s="104" t="s">
        <v>156</v>
      </c>
      <c r="F275" s="151">
        <f>F278+F276</f>
        <v>2076</v>
      </c>
    </row>
    <row r="276" spans="1:6" ht="15.6" x14ac:dyDescent="0.3">
      <c r="A276" s="72">
        <v>267</v>
      </c>
      <c r="B276" s="102">
        <v>505</v>
      </c>
      <c r="C276" s="2" t="s">
        <v>363</v>
      </c>
      <c r="D276" s="2"/>
      <c r="E276" s="88" t="s">
        <v>364</v>
      </c>
      <c r="F276" s="151">
        <f>F277</f>
        <v>2000</v>
      </c>
    </row>
    <row r="277" spans="1:6" ht="26.4" x14ac:dyDescent="0.25">
      <c r="A277" s="72">
        <v>268</v>
      </c>
      <c r="B277" s="102">
        <v>505</v>
      </c>
      <c r="C277" s="4" t="s">
        <v>363</v>
      </c>
      <c r="D277" s="4">
        <v>240</v>
      </c>
      <c r="E277" s="94" t="s">
        <v>77</v>
      </c>
      <c r="F277" s="152">
        <v>2000</v>
      </c>
    </row>
    <row r="278" spans="1:6" ht="26.4" x14ac:dyDescent="0.3">
      <c r="A278" s="72">
        <v>269</v>
      </c>
      <c r="B278" s="102">
        <v>505</v>
      </c>
      <c r="C278" s="100" t="s">
        <v>445</v>
      </c>
      <c r="D278" s="98"/>
      <c r="E278" s="104" t="s">
        <v>446</v>
      </c>
      <c r="F278" s="151">
        <f>F279</f>
        <v>76</v>
      </c>
    </row>
    <row r="279" spans="1:6" ht="26.4" x14ac:dyDescent="0.25">
      <c r="A279" s="72">
        <v>270</v>
      </c>
      <c r="B279" s="103">
        <v>505</v>
      </c>
      <c r="C279" s="101" t="s">
        <v>445</v>
      </c>
      <c r="D279" s="99">
        <v>240</v>
      </c>
      <c r="E279" s="105" t="s">
        <v>77</v>
      </c>
      <c r="F279" s="152">
        <v>76</v>
      </c>
    </row>
    <row r="280" spans="1:6" ht="15.6" x14ac:dyDescent="0.3">
      <c r="A280" s="72">
        <v>271</v>
      </c>
      <c r="B280" s="54">
        <v>600</v>
      </c>
      <c r="C280" s="2"/>
      <c r="D280" s="2"/>
      <c r="E280" s="93" t="s">
        <v>18</v>
      </c>
      <c r="F280" s="151">
        <f>F281+F286</f>
        <v>1963.3</v>
      </c>
    </row>
    <row r="281" spans="1:6" ht="16.5" customHeight="1" x14ac:dyDescent="0.3">
      <c r="A281" s="72">
        <v>272</v>
      </c>
      <c r="B281" s="54">
        <v>603</v>
      </c>
      <c r="C281" s="2"/>
      <c r="D281" s="2"/>
      <c r="E281" s="88" t="s">
        <v>75</v>
      </c>
      <c r="F281" s="151">
        <f>F282</f>
        <v>1711.3</v>
      </c>
    </row>
    <row r="282" spans="1:6" ht="39.6" x14ac:dyDescent="0.3">
      <c r="A282" s="72">
        <v>273</v>
      </c>
      <c r="B282" s="54">
        <v>603</v>
      </c>
      <c r="C282" s="32" t="s">
        <v>232</v>
      </c>
      <c r="D282" s="2"/>
      <c r="E282" s="95" t="s">
        <v>690</v>
      </c>
      <c r="F282" s="151">
        <f>F283</f>
        <v>1711.3</v>
      </c>
    </row>
    <row r="283" spans="1:6" ht="26.4" x14ac:dyDescent="0.3">
      <c r="A283" s="72">
        <v>274</v>
      </c>
      <c r="B283" s="1">
        <v>603</v>
      </c>
      <c r="C283" s="2" t="s">
        <v>430</v>
      </c>
      <c r="D283" s="2"/>
      <c r="E283" s="95" t="s">
        <v>431</v>
      </c>
      <c r="F283" s="151">
        <f>F284</f>
        <v>1711.3</v>
      </c>
    </row>
    <row r="284" spans="1:6" ht="18.600000000000001" customHeight="1" x14ac:dyDescent="0.3">
      <c r="A284" s="72">
        <v>275</v>
      </c>
      <c r="B284" s="54">
        <v>603</v>
      </c>
      <c r="C284" s="32" t="s">
        <v>388</v>
      </c>
      <c r="D284" s="2"/>
      <c r="E284" s="88" t="s">
        <v>116</v>
      </c>
      <c r="F284" s="151">
        <f>F285</f>
        <v>1711.3</v>
      </c>
    </row>
    <row r="285" spans="1:6" ht="26.4" x14ac:dyDescent="0.25">
      <c r="A285" s="72">
        <v>276</v>
      </c>
      <c r="B285" s="55">
        <v>603</v>
      </c>
      <c r="C285" s="52" t="s">
        <v>388</v>
      </c>
      <c r="D285" s="4" t="s">
        <v>78</v>
      </c>
      <c r="E285" s="105" t="s">
        <v>77</v>
      </c>
      <c r="F285" s="152">
        <v>1711.3</v>
      </c>
    </row>
    <row r="286" spans="1:6" ht="17.25" customHeight="1" x14ac:dyDescent="0.3">
      <c r="A286" s="72">
        <v>277</v>
      </c>
      <c r="B286" s="54">
        <v>605</v>
      </c>
      <c r="C286" s="52"/>
      <c r="D286" s="4"/>
      <c r="E286" s="88" t="s">
        <v>443</v>
      </c>
      <c r="F286" s="151">
        <f>F287</f>
        <v>252</v>
      </c>
    </row>
    <row r="287" spans="1:6" ht="39.6" x14ac:dyDescent="0.3">
      <c r="A287" s="72">
        <v>278</v>
      </c>
      <c r="B287" s="54">
        <v>605</v>
      </c>
      <c r="C287" s="32" t="s">
        <v>232</v>
      </c>
      <c r="D287" s="2"/>
      <c r="E287" s="95" t="s">
        <v>690</v>
      </c>
      <c r="F287" s="151">
        <f>F288</f>
        <v>252</v>
      </c>
    </row>
    <row r="288" spans="1:6" ht="26.4" x14ac:dyDescent="0.3">
      <c r="A288" s="72">
        <v>279</v>
      </c>
      <c r="B288" s="1">
        <v>605</v>
      </c>
      <c r="C288" s="2" t="s">
        <v>430</v>
      </c>
      <c r="D288" s="2"/>
      <c r="E288" s="95" t="s">
        <v>431</v>
      </c>
      <c r="F288" s="151">
        <f>F289+F291+F293+F295</f>
        <v>252</v>
      </c>
    </row>
    <row r="289" spans="1:6" ht="26.4" x14ac:dyDescent="0.3">
      <c r="A289" s="72">
        <v>280</v>
      </c>
      <c r="B289" s="54">
        <v>605</v>
      </c>
      <c r="C289" s="32" t="s">
        <v>381</v>
      </c>
      <c r="D289" s="2"/>
      <c r="E289" s="88" t="s">
        <v>382</v>
      </c>
      <c r="F289" s="151">
        <f>F290</f>
        <v>157</v>
      </c>
    </row>
    <row r="290" spans="1:6" ht="26.4" x14ac:dyDescent="0.25">
      <c r="A290" s="72">
        <v>281</v>
      </c>
      <c r="B290" s="55">
        <v>605</v>
      </c>
      <c r="C290" s="52" t="s">
        <v>381</v>
      </c>
      <c r="D290" s="4" t="s">
        <v>78</v>
      </c>
      <c r="E290" s="94" t="s">
        <v>77</v>
      </c>
      <c r="F290" s="152">
        <v>157</v>
      </c>
    </row>
    <row r="291" spans="1:6" ht="15.6" x14ac:dyDescent="0.3">
      <c r="A291" s="72">
        <v>282</v>
      </c>
      <c r="B291" s="54">
        <v>605</v>
      </c>
      <c r="C291" s="32" t="s">
        <v>434</v>
      </c>
      <c r="D291" s="4"/>
      <c r="E291" s="88" t="s">
        <v>384</v>
      </c>
      <c r="F291" s="151">
        <f>F292</f>
        <v>5</v>
      </c>
    </row>
    <row r="292" spans="1:6" ht="26.4" x14ac:dyDescent="0.25">
      <c r="A292" s="72">
        <v>283</v>
      </c>
      <c r="B292" s="55">
        <v>605</v>
      </c>
      <c r="C292" s="52" t="s">
        <v>434</v>
      </c>
      <c r="D292" s="4" t="s">
        <v>78</v>
      </c>
      <c r="E292" s="94" t="s">
        <v>77</v>
      </c>
      <c r="F292" s="152">
        <v>5</v>
      </c>
    </row>
    <row r="293" spans="1:6" ht="17.25" customHeight="1" x14ac:dyDescent="0.3">
      <c r="A293" s="72">
        <v>284</v>
      </c>
      <c r="B293" s="54">
        <v>605</v>
      </c>
      <c r="C293" s="32" t="s">
        <v>383</v>
      </c>
      <c r="D293" s="4"/>
      <c r="E293" s="88" t="s">
        <v>386</v>
      </c>
      <c r="F293" s="151">
        <f>F294</f>
        <v>60</v>
      </c>
    </row>
    <row r="294" spans="1:6" ht="17.25" customHeight="1" x14ac:dyDescent="0.25">
      <c r="A294" s="72">
        <v>285</v>
      </c>
      <c r="B294" s="55">
        <v>605</v>
      </c>
      <c r="C294" s="52" t="s">
        <v>383</v>
      </c>
      <c r="D294" s="4" t="s">
        <v>78</v>
      </c>
      <c r="E294" s="94" t="s">
        <v>77</v>
      </c>
      <c r="F294" s="152">
        <v>60</v>
      </c>
    </row>
    <row r="295" spans="1:6" s="21" customFormat="1" ht="15.6" x14ac:dyDescent="0.3">
      <c r="A295" s="72">
        <v>286</v>
      </c>
      <c r="B295" s="54">
        <v>605</v>
      </c>
      <c r="C295" s="32" t="s">
        <v>385</v>
      </c>
      <c r="D295" s="2"/>
      <c r="E295" s="88" t="s">
        <v>353</v>
      </c>
      <c r="F295" s="151">
        <f>F296</f>
        <v>30</v>
      </c>
    </row>
    <row r="296" spans="1:6" ht="26.4" x14ac:dyDescent="0.25">
      <c r="A296" s="72">
        <v>287</v>
      </c>
      <c r="B296" s="55">
        <v>605</v>
      </c>
      <c r="C296" s="52" t="s">
        <v>385</v>
      </c>
      <c r="D296" s="4">
        <v>240</v>
      </c>
      <c r="E296" s="94" t="s">
        <v>77</v>
      </c>
      <c r="F296" s="152">
        <v>30</v>
      </c>
    </row>
    <row r="297" spans="1:6" ht="15.75" customHeight="1" x14ac:dyDescent="0.3">
      <c r="A297" s="72">
        <v>288</v>
      </c>
      <c r="B297" s="54">
        <v>700</v>
      </c>
      <c r="C297" s="2"/>
      <c r="D297" s="2"/>
      <c r="E297" s="93" t="s">
        <v>19</v>
      </c>
      <c r="F297" s="151">
        <f>F298+F332+F378+F396+F365</f>
        <v>1065074.7000000002</v>
      </c>
    </row>
    <row r="298" spans="1:6" ht="15.6" x14ac:dyDescent="0.3">
      <c r="A298" s="72">
        <v>289</v>
      </c>
      <c r="B298" s="54">
        <v>701</v>
      </c>
      <c r="C298" s="2"/>
      <c r="D298" s="2"/>
      <c r="E298" s="88" t="s">
        <v>20</v>
      </c>
      <c r="F298" s="151">
        <f>F299+F329+F325</f>
        <v>356790.39999999997</v>
      </c>
    </row>
    <row r="299" spans="1:6" ht="39.6" x14ac:dyDescent="0.3">
      <c r="A299" s="72">
        <v>290</v>
      </c>
      <c r="B299" s="54">
        <v>701</v>
      </c>
      <c r="C299" s="2" t="s">
        <v>279</v>
      </c>
      <c r="D299" s="2"/>
      <c r="E299" s="95" t="s">
        <v>684</v>
      </c>
      <c r="F299" s="151">
        <f>F300+F311+F322</f>
        <v>349385.5</v>
      </c>
    </row>
    <row r="300" spans="1:6" ht="26.4" x14ac:dyDescent="0.3">
      <c r="A300" s="72">
        <v>291</v>
      </c>
      <c r="B300" s="54">
        <v>701</v>
      </c>
      <c r="C300" s="2" t="s">
        <v>280</v>
      </c>
      <c r="D300" s="2"/>
      <c r="E300" s="95" t="s">
        <v>119</v>
      </c>
      <c r="F300" s="151">
        <f>F301+F307+F309+F303+F305</f>
        <v>235939.4</v>
      </c>
    </row>
    <row r="301" spans="1:6" ht="39.6" x14ac:dyDescent="0.3">
      <c r="A301" s="72">
        <v>292</v>
      </c>
      <c r="B301" s="54">
        <v>701</v>
      </c>
      <c r="C301" s="2" t="s">
        <v>281</v>
      </c>
      <c r="D301" s="2"/>
      <c r="E301" s="88" t="s">
        <v>120</v>
      </c>
      <c r="F301" s="151">
        <f>F302</f>
        <v>97881.5</v>
      </c>
    </row>
    <row r="302" spans="1:6" ht="15" x14ac:dyDescent="0.25">
      <c r="A302" s="72">
        <v>293</v>
      </c>
      <c r="B302" s="55">
        <v>701</v>
      </c>
      <c r="C302" s="4" t="s">
        <v>281</v>
      </c>
      <c r="D302" s="4" t="s">
        <v>90</v>
      </c>
      <c r="E302" s="94" t="s">
        <v>91</v>
      </c>
      <c r="F302" s="152">
        <v>97881.5</v>
      </c>
    </row>
    <row r="303" spans="1:6" s="21" customFormat="1" ht="15.6" x14ac:dyDescent="0.3">
      <c r="A303" s="72">
        <v>294</v>
      </c>
      <c r="B303" s="54">
        <v>701</v>
      </c>
      <c r="C303" s="2" t="s">
        <v>282</v>
      </c>
      <c r="D303" s="2"/>
      <c r="E303" s="88" t="s">
        <v>121</v>
      </c>
      <c r="F303" s="151">
        <f>F304</f>
        <v>3486</v>
      </c>
    </row>
    <row r="304" spans="1:6" ht="15" x14ac:dyDescent="0.25">
      <c r="A304" s="72">
        <v>295</v>
      </c>
      <c r="B304" s="55">
        <v>701</v>
      </c>
      <c r="C304" s="4" t="s">
        <v>282</v>
      </c>
      <c r="D304" s="4" t="s">
        <v>90</v>
      </c>
      <c r="E304" s="94" t="s">
        <v>91</v>
      </c>
      <c r="F304" s="152">
        <v>3486</v>
      </c>
    </row>
    <row r="305" spans="1:6" ht="15.6" x14ac:dyDescent="0.3">
      <c r="A305" s="72">
        <v>296</v>
      </c>
      <c r="B305" s="54">
        <v>701</v>
      </c>
      <c r="C305" s="2" t="s">
        <v>612</v>
      </c>
      <c r="D305" s="2"/>
      <c r="E305" s="5" t="s">
        <v>613</v>
      </c>
      <c r="F305" s="151">
        <f>F306</f>
        <v>1240.9000000000001</v>
      </c>
    </row>
    <row r="306" spans="1:6" ht="15" x14ac:dyDescent="0.25">
      <c r="A306" s="72">
        <v>297</v>
      </c>
      <c r="B306" s="55">
        <v>701</v>
      </c>
      <c r="C306" s="4" t="s">
        <v>612</v>
      </c>
      <c r="D306" s="4" t="s">
        <v>90</v>
      </c>
      <c r="E306" s="94" t="s">
        <v>91</v>
      </c>
      <c r="F306" s="152">
        <v>1240.9000000000001</v>
      </c>
    </row>
    <row r="307" spans="1:6" s="21" customFormat="1" ht="66" x14ac:dyDescent="0.3">
      <c r="A307" s="72">
        <v>298</v>
      </c>
      <c r="B307" s="54">
        <v>701</v>
      </c>
      <c r="C307" s="2" t="s">
        <v>202</v>
      </c>
      <c r="D307" s="2"/>
      <c r="E307" s="88" t="s">
        <v>95</v>
      </c>
      <c r="F307" s="151">
        <f>F308</f>
        <v>131945</v>
      </c>
    </row>
    <row r="308" spans="1:6" s="21" customFormat="1" ht="15" x14ac:dyDescent="0.25">
      <c r="A308" s="72">
        <v>299</v>
      </c>
      <c r="B308" s="55">
        <v>701</v>
      </c>
      <c r="C308" s="4" t="s">
        <v>202</v>
      </c>
      <c r="D308" s="4" t="s">
        <v>90</v>
      </c>
      <c r="E308" s="94" t="s">
        <v>91</v>
      </c>
      <c r="F308" s="153">
        <v>131945</v>
      </c>
    </row>
    <row r="309" spans="1:6" s="21" customFormat="1" ht="65.55" customHeight="1" x14ac:dyDescent="0.3">
      <c r="A309" s="72">
        <v>300</v>
      </c>
      <c r="B309" s="54">
        <v>701</v>
      </c>
      <c r="C309" s="2" t="s">
        <v>203</v>
      </c>
      <c r="D309" s="2"/>
      <c r="E309" s="88" t="s">
        <v>96</v>
      </c>
      <c r="F309" s="151">
        <f>F310</f>
        <v>1386</v>
      </c>
    </row>
    <row r="310" spans="1:6" s="21" customFormat="1" ht="16.5" customHeight="1" x14ac:dyDescent="0.25">
      <c r="A310" s="72">
        <v>301</v>
      </c>
      <c r="B310" s="55">
        <v>701</v>
      </c>
      <c r="C310" s="4" t="s">
        <v>203</v>
      </c>
      <c r="D310" s="4" t="s">
        <v>90</v>
      </c>
      <c r="E310" s="94" t="s">
        <v>91</v>
      </c>
      <c r="F310" s="153">
        <v>1386</v>
      </c>
    </row>
    <row r="311" spans="1:6" s="21" customFormat="1" ht="30.75" customHeight="1" x14ac:dyDescent="0.3">
      <c r="A311" s="72">
        <v>302</v>
      </c>
      <c r="B311" s="54">
        <v>701</v>
      </c>
      <c r="C311" s="2" t="s">
        <v>285</v>
      </c>
      <c r="D311" s="2"/>
      <c r="E311" s="95" t="s">
        <v>122</v>
      </c>
      <c r="F311" s="151">
        <f>F318+F320+F312+F314+F316</f>
        <v>73143.7</v>
      </c>
    </row>
    <row r="312" spans="1:6" s="21" customFormat="1" ht="45" customHeight="1" x14ac:dyDescent="0.3">
      <c r="A312" s="72">
        <v>303</v>
      </c>
      <c r="B312" s="54">
        <v>701</v>
      </c>
      <c r="C312" s="2" t="s">
        <v>286</v>
      </c>
      <c r="D312" s="2"/>
      <c r="E312" s="88" t="s">
        <v>123</v>
      </c>
      <c r="F312" s="151">
        <f>F313</f>
        <v>38053.300000000003</v>
      </c>
    </row>
    <row r="313" spans="1:6" s="21" customFormat="1" ht="16.05" customHeight="1" x14ac:dyDescent="0.25">
      <c r="A313" s="72">
        <v>304</v>
      </c>
      <c r="B313" s="55">
        <v>701</v>
      </c>
      <c r="C313" s="4" t="s">
        <v>286</v>
      </c>
      <c r="D313" s="4" t="s">
        <v>90</v>
      </c>
      <c r="E313" s="94" t="s">
        <v>91</v>
      </c>
      <c r="F313" s="152">
        <v>38053.300000000003</v>
      </c>
    </row>
    <row r="314" spans="1:6" s="21" customFormat="1" ht="17.25" customHeight="1" x14ac:dyDescent="0.3">
      <c r="A314" s="72">
        <v>305</v>
      </c>
      <c r="B314" s="54">
        <v>701</v>
      </c>
      <c r="C314" s="2" t="s">
        <v>287</v>
      </c>
      <c r="D314" s="2"/>
      <c r="E314" s="88" t="s">
        <v>124</v>
      </c>
      <c r="F314" s="151">
        <f>F315</f>
        <v>2105</v>
      </c>
    </row>
    <row r="315" spans="1:6" s="21" customFormat="1" ht="15" customHeight="1" x14ac:dyDescent="0.25">
      <c r="A315" s="72">
        <v>306</v>
      </c>
      <c r="B315" s="55">
        <v>701</v>
      </c>
      <c r="C315" s="4" t="s">
        <v>287</v>
      </c>
      <c r="D315" s="4" t="s">
        <v>90</v>
      </c>
      <c r="E315" s="94" t="s">
        <v>91</v>
      </c>
      <c r="F315" s="152">
        <v>2105</v>
      </c>
    </row>
    <row r="316" spans="1:6" ht="15.6" x14ac:dyDescent="0.3">
      <c r="A316" s="72">
        <v>307</v>
      </c>
      <c r="B316" s="54">
        <v>701</v>
      </c>
      <c r="C316" s="2" t="s">
        <v>288</v>
      </c>
      <c r="D316" s="2"/>
      <c r="E316" s="5" t="s">
        <v>560</v>
      </c>
      <c r="F316" s="151">
        <f>F317</f>
        <v>798.4</v>
      </c>
    </row>
    <row r="317" spans="1:6" ht="15" x14ac:dyDescent="0.25">
      <c r="A317" s="72">
        <v>308</v>
      </c>
      <c r="B317" s="55">
        <v>701</v>
      </c>
      <c r="C317" s="4" t="s">
        <v>288</v>
      </c>
      <c r="D317" s="4" t="s">
        <v>90</v>
      </c>
      <c r="E317" s="94" t="s">
        <v>91</v>
      </c>
      <c r="F317" s="152">
        <v>798.4</v>
      </c>
    </row>
    <row r="318" spans="1:6" s="21" customFormat="1" ht="93" customHeight="1" x14ac:dyDescent="0.3">
      <c r="A318" s="72">
        <v>309</v>
      </c>
      <c r="B318" s="54">
        <v>701</v>
      </c>
      <c r="C318" s="32" t="s">
        <v>204</v>
      </c>
      <c r="D318" s="2"/>
      <c r="E318" s="88" t="s">
        <v>97</v>
      </c>
      <c r="F318" s="151">
        <f>F319</f>
        <v>31730</v>
      </c>
    </row>
    <row r="319" spans="1:6" s="21" customFormat="1" ht="16.5" customHeight="1" x14ac:dyDescent="0.25">
      <c r="A319" s="72">
        <v>310</v>
      </c>
      <c r="B319" s="55">
        <v>701</v>
      </c>
      <c r="C319" s="4" t="s">
        <v>204</v>
      </c>
      <c r="D319" s="4" t="s">
        <v>90</v>
      </c>
      <c r="E319" s="94" t="s">
        <v>91</v>
      </c>
      <c r="F319" s="153">
        <v>31730</v>
      </c>
    </row>
    <row r="320" spans="1:6" s="21" customFormat="1" ht="108" customHeight="1" x14ac:dyDescent="0.3">
      <c r="A320" s="72">
        <v>311</v>
      </c>
      <c r="B320" s="54">
        <v>701</v>
      </c>
      <c r="C320" s="2" t="s">
        <v>205</v>
      </c>
      <c r="D320" s="2"/>
      <c r="E320" s="88" t="s">
        <v>98</v>
      </c>
      <c r="F320" s="151">
        <f>F321</f>
        <v>457</v>
      </c>
    </row>
    <row r="321" spans="1:6" s="21" customFormat="1" ht="14.55" customHeight="1" x14ac:dyDescent="0.25">
      <c r="A321" s="72">
        <v>312</v>
      </c>
      <c r="B321" s="55">
        <v>701</v>
      </c>
      <c r="C321" s="4" t="s">
        <v>205</v>
      </c>
      <c r="D321" s="4" t="s">
        <v>90</v>
      </c>
      <c r="E321" s="94" t="s">
        <v>91</v>
      </c>
      <c r="F321" s="153">
        <v>457</v>
      </c>
    </row>
    <row r="322" spans="1:6" s="21" customFormat="1" ht="39.6" x14ac:dyDescent="0.3">
      <c r="A322" s="72">
        <v>313</v>
      </c>
      <c r="B322" s="54">
        <v>701</v>
      </c>
      <c r="C322" s="2" t="s">
        <v>283</v>
      </c>
      <c r="D322" s="2"/>
      <c r="E322" s="95" t="s">
        <v>186</v>
      </c>
      <c r="F322" s="151">
        <f>F323</f>
        <v>40302.400000000001</v>
      </c>
    </row>
    <row r="323" spans="1:6" s="21" customFormat="1" ht="39.6" x14ac:dyDescent="0.3">
      <c r="A323" s="72">
        <v>314</v>
      </c>
      <c r="B323" s="54">
        <v>701</v>
      </c>
      <c r="C323" s="32" t="s">
        <v>704</v>
      </c>
      <c r="D323" s="32"/>
      <c r="E323" s="88" t="s">
        <v>703</v>
      </c>
      <c r="F323" s="151">
        <f>F324</f>
        <v>40302.400000000001</v>
      </c>
    </row>
    <row r="324" spans="1:6" s="21" customFormat="1" ht="15" x14ac:dyDescent="0.25">
      <c r="A324" s="72">
        <v>315</v>
      </c>
      <c r="B324" s="55">
        <v>701</v>
      </c>
      <c r="C324" s="52" t="s">
        <v>704</v>
      </c>
      <c r="D324" s="4" t="s">
        <v>90</v>
      </c>
      <c r="E324" s="94" t="s">
        <v>91</v>
      </c>
      <c r="F324" s="152">
        <v>40302.400000000001</v>
      </c>
    </row>
    <row r="325" spans="1:6" s="21" customFormat="1" ht="39.6" x14ac:dyDescent="0.3">
      <c r="A325" s="72">
        <v>316</v>
      </c>
      <c r="B325" s="90">
        <v>701</v>
      </c>
      <c r="C325" s="2" t="s">
        <v>201</v>
      </c>
      <c r="D325" s="4"/>
      <c r="E325" s="88" t="s">
        <v>588</v>
      </c>
      <c r="F325" s="151">
        <f>F326</f>
        <v>3375.3</v>
      </c>
    </row>
    <row r="326" spans="1:6" s="21" customFormat="1" ht="26.4" x14ac:dyDescent="0.3">
      <c r="A326" s="72">
        <v>317</v>
      </c>
      <c r="B326" s="54">
        <v>701</v>
      </c>
      <c r="C326" s="32" t="s">
        <v>244</v>
      </c>
      <c r="D326" s="2"/>
      <c r="E326" s="88" t="s">
        <v>243</v>
      </c>
      <c r="F326" s="151">
        <f>F327</f>
        <v>3375.3</v>
      </c>
    </row>
    <row r="327" spans="1:6" s="21" customFormat="1" ht="26.4" x14ac:dyDescent="0.3">
      <c r="A327" s="72">
        <v>318</v>
      </c>
      <c r="B327" s="90">
        <v>701</v>
      </c>
      <c r="C327" s="10" t="s">
        <v>607</v>
      </c>
      <c r="D327" s="4"/>
      <c r="E327" s="88" t="s">
        <v>606</v>
      </c>
      <c r="F327" s="151">
        <f>F328</f>
        <v>3375.3</v>
      </c>
    </row>
    <row r="328" spans="1:6" s="21" customFormat="1" ht="15" x14ac:dyDescent="0.25">
      <c r="A328" s="72">
        <v>319</v>
      </c>
      <c r="B328" s="91">
        <v>701</v>
      </c>
      <c r="C328" s="12" t="s">
        <v>607</v>
      </c>
      <c r="D328" s="4" t="s">
        <v>90</v>
      </c>
      <c r="E328" s="94" t="s">
        <v>91</v>
      </c>
      <c r="F328" s="152">
        <v>3375.3</v>
      </c>
    </row>
    <row r="329" spans="1:6" ht="39.6" x14ac:dyDescent="0.3">
      <c r="A329" s="72">
        <v>320</v>
      </c>
      <c r="B329" s="1">
        <v>701</v>
      </c>
      <c r="C329" s="2" t="s">
        <v>440</v>
      </c>
      <c r="D329" s="4"/>
      <c r="E329" s="95" t="s">
        <v>694</v>
      </c>
      <c r="F329" s="151">
        <f>F330</f>
        <v>4029.6</v>
      </c>
    </row>
    <row r="330" spans="1:6" ht="39.6" x14ac:dyDescent="0.3">
      <c r="A330" s="72">
        <v>321</v>
      </c>
      <c r="B330" s="1">
        <v>701</v>
      </c>
      <c r="C330" s="2" t="s">
        <v>441</v>
      </c>
      <c r="D330" s="4"/>
      <c r="E330" s="88" t="s">
        <v>457</v>
      </c>
      <c r="F330" s="151">
        <f>F331</f>
        <v>4029.6</v>
      </c>
    </row>
    <row r="331" spans="1:6" ht="15" x14ac:dyDescent="0.25">
      <c r="A331" s="72">
        <v>322</v>
      </c>
      <c r="B331" s="3">
        <v>701</v>
      </c>
      <c r="C331" s="4" t="s">
        <v>441</v>
      </c>
      <c r="D331" s="4" t="s">
        <v>90</v>
      </c>
      <c r="E331" s="94" t="s">
        <v>91</v>
      </c>
      <c r="F331" s="152">
        <v>4029.6</v>
      </c>
    </row>
    <row r="332" spans="1:6" ht="15.6" x14ac:dyDescent="0.3">
      <c r="A332" s="72">
        <v>323</v>
      </c>
      <c r="B332" s="90">
        <v>702</v>
      </c>
      <c r="C332" s="10"/>
      <c r="D332" s="2"/>
      <c r="E332" s="88" t="s">
        <v>21</v>
      </c>
      <c r="F332" s="151">
        <f>F333+F362</f>
        <v>617001.4</v>
      </c>
    </row>
    <row r="333" spans="1:6" ht="39.6" x14ac:dyDescent="0.3">
      <c r="A333" s="72">
        <v>324</v>
      </c>
      <c r="B333" s="54">
        <v>702</v>
      </c>
      <c r="C333" s="2" t="s">
        <v>279</v>
      </c>
      <c r="D333" s="2"/>
      <c r="E333" s="95" t="s">
        <v>684</v>
      </c>
      <c r="F333" s="151">
        <f>F334+F345</f>
        <v>604912.6</v>
      </c>
    </row>
    <row r="334" spans="1:6" ht="26.4" x14ac:dyDescent="0.3">
      <c r="A334" s="72">
        <v>325</v>
      </c>
      <c r="B334" s="54">
        <v>702</v>
      </c>
      <c r="C334" s="2" t="s">
        <v>285</v>
      </c>
      <c r="D334" s="2"/>
      <c r="E334" s="95" t="s">
        <v>122</v>
      </c>
      <c r="F334" s="151">
        <f>F335+F337+F339+F341+F343</f>
        <v>507308</v>
      </c>
    </row>
    <row r="335" spans="1:6" ht="39.6" x14ac:dyDescent="0.3">
      <c r="A335" s="72">
        <v>326</v>
      </c>
      <c r="B335" s="54">
        <v>702</v>
      </c>
      <c r="C335" s="2" t="s">
        <v>286</v>
      </c>
      <c r="D335" s="2"/>
      <c r="E335" s="88" t="s">
        <v>123</v>
      </c>
      <c r="F335" s="151">
        <f>F336</f>
        <v>163973.4</v>
      </c>
    </row>
    <row r="336" spans="1:6" ht="15" x14ac:dyDescent="0.25">
      <c r="A336" s="72">
        <v>327</v>
      </c>
      <c r="B336" s="55">
        <v>702</v>
      </c>
      <c r="C336" s="4" t="s">
        <v>286</v>
      </c>
      <c r="D336" s="4" t="s">
        <v>90</v>
      </c>
      <c r="E336" s="94" t="s">
        <v>91</v>
      </c>
      <c r="F336" s="152">
        <v>163973.4</v>
      </c>
    </row>
    <row r="337" spans="1:6" ht="22.5" customHeight="1" x14ac:dyDescent="0.3">
      <c r="A337" s="72">
        <v>328</v>
      </c>
      <c r="B337" s="54">
        <v>702</v>
      </c>
      <c r="C337" s="2" t="s">
        <v>288</v>
      </c>
      <c r="D337" s="2"/>
      <c r="E337" s="5" t="s">
        <v>560</v>
      </c>
      <c r="F337" s="151">
        <f>F338</f>
        <v>7167.6</v>
      </c>
    </row>
    <row r="338" spans="1:6" s="21" customFormat="1" ht="15" x14ac:dyDescent="0.25">
      <c r="A338" s="72">
        <v>329</v>
      </c>
      <c r="B338" s="55">
        <v>702</v>
      </c>
      <c r="C338" s="4" t="s">
        <v>288</v>
      </c>
      <c r="D338" s="4" t="s">
        <v>90</v>
      </c>
      <c r="E338" s="94" t="s">
        <v>91</v>
      </c>
      <c r="F338" s="152">
        <v>7167.6</v>
      </c>
    </row>
    <row r="339" spans="1:6" ht="105.6" x14ac:dyDescent="0.25">
      <c r="A339" s="72">
        <v>330</v>
      </c>
      <c r="B339" s="54">
        <v>702</v>
      </c>
      <c r="C339" s="32" t="s">
        <v>204</v>
      </c>
      <c r="D339" s="2"/>
      <c r="E339" s="88" t="s">
        <v>97</v>
      </c>
      <c r="F339" s="154">
        <f>F340</f>
        <v>310376</v>
      </c>
    </row>
    <row r="340" spans="1:6" s="21" customFormat="1" ht="15" x14ac:dyDescent="0.25">
      <c r="A340" s="72">
        <v>331</v>
      </c>
      <c r="B340" s="55">
        <v>702</v>
      </c>
      <c r="C340" s="4" t="s">
        <v>204</v>
      </c>
      <c r="D340" s="4" t="s">
        <v>90</v>
      </c>
      <c r="E340" s="94" t="s">
        <v>91</v>
      </c>
      <c r="F340" s="153">
        <v>310376</v>
      </c>
    </row>
    <row r="341" spans="1:6" s="21" customFormat="1" ht="105.6" x14ac:dyDescent="0.25">
      <c r="A341" s="72">
        <v>332</v>
      </c>
      <c r="B341" s="54">
        <v>702</v>
      </c>
      <c r="C341" s="2" t="s">
        <v>205</v>
      </c>
      <c r="D341" s="2"/>
      <c r="E341" s="88" t="s">
        <v>98</v>
      </c>
      <c r="F341" s="154">
        <f>F342</f>
        <v>10726</v>
      </c>
    </row>
    <row r="342" spans="1:6" s="21" customFormat="1" ht="15" x14ac:dyDescent="0.25">
      <c r="A342" s="72">
        <v>333</v>
      </c>
      <c r="B342" s="55">
        <v>702</v>
      </c>
      <c r="C342" s="4" t="s">
        <v>205</v>
      </c>
      <c r="D342" s="4" t="s">
        <v>90</v>
      </c>
      <c r="E342" s="94" t="s">
        <v>91</v>
      </c>
      <c r="F342" s="153">
        <v>10726</v>
      </c>
    </row>
    <row r="343" spans="1:6" s="21" customFormat="1" ht="27.6" customHeight="1" x14ac:dyDescent="0.3">
      <c r="A343" s="72">
        <v>334</v>
      </c>
      <c r="B343" s="123">
        <v>702</v>
      </c>
      <c r="C343" s="100" t="s">
        <v>289</v>
      </c>
      <c r="D343" s="98"/>
      <c r="E343" s="113" t="s">
        <v>532</v>
      </c>
      <c r="F343" s="151">
        <f>F344</f>
        <v>15065</v>
      </c>
    </row>
    <row r="344" spans="1:6" s="21" customFormat="1" ht="15" x14ac:dyDescent="0.25">
      <c r="A344" s="72">
        <v>335</v>
      </c>
      <c r="B344" s="124">
        <v>702</v>
      </c>
      <c r="C344" s="99" t="s">
        <v>289</v>
      </c>
      <c r="D344" s="99" t="s">
        <v>90</v>
      </c>
      <c r="E344" s="94" t="s">
        <v>91</v>
      </c>
      <c r="F344" s="153">
        <v>15065</v>
      </c>
    </row>
    <row r="345" spans="1:6" ht="39.6" x14ac:dyDescent="0.3">
      <c r="A345" s="72">
        <v>336</v>
      </c>
      <c r="B345" s="54">
        <v>702</v>
      </c>
      <c r="C345" s="2" t="s">
        <v>283</v>
      </c>
      <c r="D345" s="2"/>
      <c r="E345" s="95" t="s">
        <v>186</v>
      </c>
      <c r="F345" s="151">
        <f>F346+F358+F350+F348+F354+F356+F360+F352</f>
        <v>97604.6</v>
      </c>
    </row>
    <row r="346" spans="1:6" s="21" customFormat="1" ht="54.6" customHeight="1" x14ac:dyDescent="0.3">
      <c r="A346" s="72">
        <v>337</v>
      </c>
      <c r="B346" s="54">
        <v>702</v>
      </c>
      <c r="C346" s="32" t="s">
        <v>284</v>
      </c>
      <c r="D346" s="32"/>
      <c r="E346" s="88" t="s">
        <v>449</v>
      </c>
      <c r="F346" s="151">
        <f>F347</f>
        <v>12929.4</v>
      </c>
    </row>
    <row r="347" spans="1:6" s="21" customFormat="1" ht="15" x14ac:dyDescent="0.25">
      <c r="A347" s="72">
        <v>338</v>
      </c>
      <c r="B347" s="55">
        <v>702</v>
      </c>
      <c r="C347" s="52" t="s">
        <v>284</v>
      </c>
      <c r="D347" s="4" t="s">
        <v>90</v>
      </c>
      <c r="E347" s="94" t="s">
        <v>91</v>
      </c>
      <c r="F347" s="152">
        <v>12929.4</v>
      </c>
    </row>
    <row r="348" spans="1:6" s="21" customFormat="1" ht="26.4" x14ac:dyDescent="0.3">
      <c r="A348" s="72">
        <v>339</v>
      </c>
      <c r="B348" s="54">
        <v>702</v>
      </c>
      <c r="C348" s="32" t="s">
        <v>545</v>
      </c>
      <c r="D348" s="2"/>
      <c r="E348" s="88" t="s">
        <v>546</v>
      </c>
      <c r="F348" s="151">
        <f>F349</f>
        <v>1362.5</v>
      </c>
    </row>
    <row r="349" spans="1:6" s="21" customFormat="1" ht="15" x14ac:dyDescent="0.25">
      <c r="A349" s="72">
        <v>340</v>
      </c>
      <c r="B349" s="55">
        <v>702</v>
      </c>
      <c r="C349" s="52" t="s">
        <v>545</v>
      </c>
      <c r="D349" s="4" t="s">
        <v>90</v>
      </c>
      <c r="E349" s="94" t="s">
        <v>91</v>
      </c>
      <c r="F349" s="152">
        <v>1362.5</v>
      </c>
    </row>
    <row r="350" spans="1:6" s="21" customFormat="1" ht="39.6" x14ac:dyDescent="0.3">
      <c r="A350" s="72">
        <v>341</v>
      </c>
      <c r="B350" s="54">
        <v>702</v>
      </c>
      <c r="C350" s="32" t="s">
        <v>365</v>
      </c>
      <c r="D350" s="2"/>
      <c r="E350" s="88" t="s">
        <v>366</v>
      </c>
      <c r="F350" s="151">
        <f>F351</f>
        <v>4650</v>
      </c>
    </row>
    <row r="351" spans="1:6" s="21" customFormat="1" ht="15" x14ac:dyDescent="0.25">
      <c r="A351" s="72">
        <v>342</v>
      </c>
      <c r="B351" s="55">
        <v>702</v>
      </c>
      <c r="C351" s="52" t="s">
        <v>365</v>
      </c>
      <c r="D351" s="4" t="s">
        <v>90</v>
      </c>
      <c r="E351" s="94" t="s">
        <v>91</v>
      </c>
      <c r="F351" s="152">
        <v>4650</v>
      </c>
    </row>
    <row r="352" spans="1:6" s="21" customFormat="1" ht="39.6" x14ac:dyDescent="0.3">
      <c r="A352" s="72">
        <v>343</v>
      </c>
      <c r="B352" s="54">
        <v>702</v>
      </c>
      <c r="C352" s="32" t="s">
        <v>704</v>
      </c>
      <c r="D352" s="32"/>
      <c r="E352" s="88" t="s">
        <v>703</v>
      </c>
      <c r="F352" s="151">
        <f>F353</f>
        <v>65053.599999999999</v>
      </c>
    </row>
    <row r="353" spans="1:6" s="21" customFormat="1" ht="15" x14ac:dyDescent="0.25">
      <c r="A353" s="72">
        <v>344</v>
      </c>
      <c r="B353" s="55">
        <v>702</v>
      </c>
      <c r="C353" s="52" t="s">
        <v>704</v>
      </c>
      <c r="D353" s="4" t="s">
        <v>90</v>
      </c>
      <c r="E353" s="94" t="s">
        <v>91</v>
      </c>
      <c r="F353" s="152">
        <v>65053.599999999999</v>
      </c>
    </row>
    <row r="354" spans="1:6" s="64" customFormat="1" ht="26.4" x14ac:dyDescent="0.3">
      <c r="A354" s="72">
        <v>345</v>
      </c>
      <c r="B354" s="54">
        <v>702</v>
      </c>
      <c r="C354" s="32" t="s">
        <v>571</v>
      </c>
      <c r="D354" s="2"/>
      <c r="E354" s="88" t="s">
        <v>572</v>
      </c>
      <c r="F354" s="151">
        <f>F355</f>
        <v>1109.0999999999999</v>
      </c>
    </row>
    <row r="355" spans="1:6" s="64" customFormat="1" ht="15" x14ac:dyDescent="0.25">
      <c r="A355" s="72">
        <v>346</v>
      </c>
      <c r="B355" s="55">
        <v>702</v>
      </c>
      <c r="C355" s="52" t="s">
        <v>571</v>
      </c>
      <c r="D355" s="4" t="s">
        <v>90</v>
      </c>
      <c r="E355" s="94" t="s">
        <v>91</v>
      </c>
      <c r="F355" s="153">
        <v>1109.0999999999999</v>
      </c>
    </row>
    <row r="356" spans="1:6" s="64" customFormat="1" ht="39.6" x14ac:dyDescent="0.3">
      <c r="A356" s="72">
        <v>347</v>
      </c>
      <c r="B356" s="54">
        <v>702</v>
      </c>
      <c r="C356" s="32" t="s">
        <v>678</v>
      </c>
      <c r="D356" s="2"/>
      <c r="E356" s="88" t="s">
        <v>677</v>
      </c>
      <c r="F356" s="151">
        <f>F357</f>
        <v>2475</v>
      </c>
    </row>
    <row r="357" spans="1:6" s="64" customFormat="1" ht="15" x14ac:dyDescent="0.25">
      <c r="A357" s="72">
        <v>348</v>
      </c>
      <c r="B357" s="55">
        <v>702</v>
      </c>
      <c r="C357" s="52" t="s">
        <v>678</v>
      </c>
      <c r="D357" s="4" t="s">
        <v>90</v>
      </c>
      <c r="E357" s="94" t="s">
        <v>91</v>
      </c>
      <c r="F357" s="153">
        <v>2475</v>
      </c>
    </row>
    <row r="358" spans="1:6" s="64" customFormat="1" ht="66" x14ac:dyDescent="0.3">
      <c r="A358" s="72">
        <v>349</v>
      </c>
      <c r="B358" s="54">
        <v>702</v>
      </c>
      <c r="C358" s="32" t="s">
        <v>447</v>
      </c>
      <c r="D358" s="2"/>
      <c r="E358" s="88" t="s">
        <v>486</v>
      </c>
      <c r="F358" s="151">
        <f>F359</f>
        <v>8000</v>
      </c>
    </row>
    <row r="359" spans="1:6" s="64" customFormat="1" ht="15" x14ac:dyDescent="0.25">
      <c r="A359" s="72">
        <v>350</v>
      </c>
      <c r="B359" s="55">
        <v>702</v>
      </c>
      <c r="C359" s="52" t="s">
        <v>447</v>
      </c>
      <c r="D359" s="4" t="s">
        <v>90</v>
      </c>
      <c r="E359" s="94" t="s">
        <v>91</v>
      </c>
      <c r="F359" s="152">
        <v>8000</v>
      </c>
    </row>
    <row r="360" spans="1:6" s="64" customFormat="1" ht="52.8" x14ac:dyDescent="0.3">
      <c r="A360" s="72">
        <v>351</v>
      </c>
      <c r="B360" s="54">
        <v>702</v>
      </c>
      <c r="C360" s="32" t="s">
        <v>699</v>
      </c>
      <c r="D360" s="2"/>
      <c r="E360" s="88" t="s">
        <v>698</v>
      </c>
      <c r="F360" s="151">
        <f>F361</f>
        <v>2025</v>
      </c>
    </row>
    <row r="361" spans="1:6" s="64" customFormat="1" ht="15" x14ac:dyDescent="0.25">
      <c r="A361" s="72">
        <v>352</v>
      </c>
      <c r="B361" s="55">
        <v>702</v>
      </c>
      <c r="C361" s="52" t="s">
        <v>699</v>
      </c>
      <c r="D361" s="4" t="s">
        <v>90</v>
      </c>
      <c r="E361" s="94" t="s">
        <v>91</v>
      </c>
      <c r="F361" s="152">
        <v>2025</v>
      </c>
    </row>
    <row r="362" spans="1:6" ht="39.6" x14ac:dyDescent="0.3">
      <c r="A362" s="72">
        <v>353</v>
      </c>
      <c r="B362" s="1">
        <v>702</v>
      </c>
      <c r="C362" s="2" t="s">
        <v>440</v>
      </c>
      <c r="D362" s="4"/>
      <c r="E362" s="95" t="s">
        <v>694</v>
      </c>
      <c r="F362" s="151">
        <f>F363</f>
        <v>12088.8</v>
      </c>
    </row>
    <row r="363" spans="1:6" ht="39.6" x14ac:dyDescent="0.3">
      <c r="A363" s="72">
        <v>354</v>
      </c>
      <c r="B363" s="1">
        <v>702</v>
      </c>
      <c r="C363" s="2" t="s">
        <v>441</v>
      </c>
      <c r="D363" s="4"/>
      <c r="E363" s="88" t="s">
        <v>457</v>
      </c>
      <c r="F363" s="151">
        <f>F364</f>
        <v>12088.8</v>
      </c>
    </row>
    <row r="364" spans="1:6" ht="15" x14ac:dyDescent="0.25">
      <c r="A364" s="72">
        <v>355</v>
      </c>
      <c r="B364" s="3">
        <v>702</v>
      </c>
      <c r="C364" s="4" t="s">
        <v>441</v>
      </c>
      <c r="D364" s="4" t="s">
        <v>90</v>
      </c>
      <c r="E364" s="94" t="s">
        <v>91</v>
      </c>
      <c r="F364" s="152">
        <v>12088.8</v>
      </c>
    </row>
    <row r="365" spans="1:6" s="21" customFormat="1" ht="15.6" x14ac:dyDescent="0.3">
      <c r="A365" s="72">
        <v>356</v>
      </c>
      <c r="B365" s="90">
        <v>703</v>
      </c>
      <c r="C365" s="10"/>
      <c r="D365" s="2"/>
      <c r="E365" s="88" t="s">
        <v>354</v>
      </c>
      <c r="F365" s="151">
        <f>F366+F375</f>
        <v>18101</v>
      </c>
    </row>
    <row r="366" spans="1:6" s="21" customFormat="1" ht="39.6" x14ac:dyDescent="0.3">
      <c r="A366" s="72">
        <v>357</v>
      </c>
      <c r="B366" s="90">
        <v>703</v>
      </c>
      <c r="C366" s="2" t="s">
        <v>279</v>
      </c>
      <c r="D366" s="2"/>
      <c r="E366" s="95" t="s">
        <v>684</v>
      </c>
      <c r="F366" s="151">
        <f>F367</f>
        <v>16523.8</v>
      </c>
    </row>
    <row r="367" spans="1:6" s="21" customFormat="1" ht="39.6" x14ac:dyDescent="0.3">
      <c r="A367" s="72">
        <v>358</v>
      </c>
      <c r="B367" s="90">
        <v>703</v>
      </c>
      <c r="C367" s="2" t="s">
        <v>290</v>
      </c>
      <c r="D367" s="2"/>
      <c r="E367" s="95" t="s">
        <v>127</v>
      </c>
      <c r="F367" s="151">
        <f>F373+F368+F371</f>
        <v>16523.8</v>
      </c>
    </row>
    <row r="368" spans="1:6" s="21" customFormat="1" ht="15.6" x14ac:dyDescent="0.3">
      <c r="A368" s="72">
        <v>359</v>
      </c>
      <c r="B368" s="54">
        <v>703</v>
      </c>
      <c r="C368" s="2" t="s">
        <v>291</v>
      </c>
      <c r="D368" s="2"/>
      <c r="E368" s="88" t="s">
        <v>129</v>
      </c>
      <c r="F368" s="151">
        <f>F369+F370</f>
        <v>5093.8</v>
      </c>
    </row>
    <row r="369" spans="1:6" s="21" customFormat="1" ht="15" x14ac:dyDescent="0.25">
      <c r="A369" s="72">
        <v>360</v>
      </c>
      <c r="B369" s="55">
        <v>703</v>
      </c>
      <c r="C369" s="4" t="s">
        <v>291</v>
      </c>
      <c r="D369" s="4" t="s">
        <v>44</v>
      </c>
      <c r="E369" s="94" t="s">
        <v>45</v>
      </c>
      <c r="F369" s="152">
        <v>4834.8</v>
      </c>
    </row>
    <row r="370" spans="1:6" s="21" customFormat="1" ht="26.4" x14ac:dyDescent="0.25">
      <c r="A370" s="72">
        <v>361</v>
      </c>
      <c r="B370" s="55">
        <v>703</v>
      </c>
      <c r="C370" s="4" t="s">
        <v>291</v>
      </c>
      <c r="D370" s="4">
        <v>240</v>
      </c>
      <c r="E370" s="94" t="s">
        <v>77</v>
      </c>
      <c r="F370" s="152">
        <v>259</v>
      </c>
    </row>
    <row r="371" spans="1:6" s="21" customFormat="1" ht="27" customHeight="1" x14ac:dyDescent="0.3">
      <c r="A371" s="72">
        <v>362</v>
      </c>
      <c r="B371" s="54">
        <v>703</v>
      </c>
      <c r="C371" s="2" t="s">
        <v>478</v>
      </c>
      <c r="D371" s="4"/>
      <c r="E371" s="95" t="s">
        <v>477</v>
      </c>
      <c r="F371" s="151">
        <f>F372</f>
        <v>1300</v>
      </c>
    </row>
    <row r="372" spans="1:6" s="21" customFormat="1" ht="15" x14ac:dyDescent="0.25">
      <c r="A372" s="72">
        <v>363</v>
      </c>
      <c r="B372" s="55">
        <v>703</v>
      </c>
      <c r="C372" s="4" t="s">
        <v>478</v>
      </c>
      <c r="D372" s="4" t="s">
        <v>90</v>
      </c>
      <c r="E372" s="94" t="s">
        <v>91</v>
      </c>
      <c r="F372" s="152">
        <v>1300</v>
      </c>
    </row>
    <row r="373" spans="1:6" s="21" customFormat="1" ht="105.6" x14ac:dyDescent="0.25">
      <c r="A373" s="72">
        <v>364</v>
      </c>
      <c r="B373" s="54">
        <v>703</v>
      </c>
      <c r="C373" s="32" t="s">
        <v>436</v>
      </c>
      <c r="D373" s="2"/>
      <c r="E373" s="88" t="s">
        <v>97</v>
      </c>
      <c r="F373" s="154">
        <f>F374</f>
        <v>10130</v>
      </c>
    </row>
    <row r="374" spans="1:6" s="21" customFormat="1" ht="15" x14ac:dyDescent="0.25">
      <c r="A374" s="72">
        <v>365</v>
      </c>
      <c r="B374" s="55">
        <v>703</v>
      </c>
      <c r="C374" s="4" t="s">
        <v>436</v>
      </c>
      <c r="D374" s="4" t="s">
        <v>90</v>
      </c>
      <c r="E374" s="94" t="s">
        <v>91</v>
      </c>
      <c r="F374" s="153">
        <v>10130</v>
      </c>
    </row>
    <row r="375" spans="1:6" s="21" customFormat="1" ht="15.6" x14ac:dyDescent="0.3">
      <c r="A375" s="72">
        <v>366</v>
      </c>
      <c r="B375" s="54">
        <v>703</v>
      </c>
      <c r="C375" s="2" t="s">
        <v>189</v>
      </c>
      <c r="D375" s="2"/>
      <c r="E375" s="88" t="s">
        <v>156</v>
      </c>
      <c r="F375" s="151">
        <f>F376</f>
        <v>1577.2</v>
      </c>
    </row>
    <row r="376" spans="1:6" s="21" customFormat="1" ht="26.4" x14ac:dyDescent="0.3">
      <c r="A376" s="72">
        <v>367</v>
      </c>
      <c r="B376" s="54">
        <v>703</v>
      </c>
      <c r="C376" s="10" t="s">
        <v>391</v>
      </c>
      <c r="D376" s="4"/>
      <c r="E376" s="88" t="s">
        <v>392</v>
      </c>
      <c r="F376" s="151">
        <f>F377</f>
        <v>1577.2</v>
      </c>
    </row>
    <row r="377" spans="1:6" s="21" customFormat="1" ht="15" x14ac:dyDescent="0.25">
      <c r="A377" s="72">
        <v>368</v>
      </c>
      <c r="B377" s="55">
        <v>703</v>
      </c>
      <c r="C377" s="12" t="s">
        <v>391</v>
      </c>
      <c r="D377" s="4" t="s">
        <v>51</v>
      </c>
      <c r="E377" s="94" t="s">
        <v>52</v>
      </c>
      <c r="F377" s="152">
        <v>1577.2</v>
      </c>
    </row>
    <row r="378" spans="1:6" s="21" customFormat="1" ht="15.6" x14ac:dyDescent="0.3">
      <c r="A378" s="72">
        <v>369</v>
      </c>
      <c r="B378" s="54">
        <v>707</v>
      </c>
      <c r="C378" s="2"/>
      <c r="D378" s="2"/>
      <c r="E378" s="5" t="s">
        <v>524</v>
      </c>
      <c r="F378" s="151">
        <f>F379</f>
        <v>5624.9</v>
      </c>
    </row>
    <row r="379" spans="1:6" s="21" customFormat="1" ht="39.6" x14ac:dyDescent="0.3">
      <c r="A379" s="72">
        <v>370</v>
      </c>
      <c r="B379" s="54">
        <v>707</v>
      </c>
      <c r="C379" s="2" t="s">
        <v>279</v>
      </c>
      <c r="D379" s="2"/>
      <c r="E379" s="95" t="s">
        <v>684</v>
      </c>
      <c r="F379" s="151">
        <f>F380+F389</f>
        <v>5624.9</v>
      </c>
    </row>
    <row r="380" spans="1:6" s="21" customFormat="1" ht="26.4" x14ac:dyDescent="0.3">
      <c r="A380" s="72">
        <v>371</v>
      </c>
      <c r="B380" s="54">
        <v>707</v>
      </c>
      <c r="C380" s="2" t="s">
        <v>464</v>
      </c>
      <c r="D380" s="2"/>
      <c r="E380" s="95" t="s">
        <v>130</v>
      </c>
      <c r="F380" s="151">
        <f>F383+F381+F385+F387</f>
        <v>4875.3999999999996</v>
      </c>
    </row>
    <row r="381" spans="1:6" s="21" customFormat="1" ht="39.6" x14ac:dyDescent="0.3">
      <c r="A381" s="72">
        <v>372</v>
      </c>
      <c r="B381" s="9">
        <v>707</v>
      </c>
      <c r="C381" s="10" t="s">
        <v>461</v>
      </c>
      <c r="D381" s="2"/>
      <c r="E381" s="88" t="s">
        <v>131</v>
      </c>
      <c r="F381" s="151">
        <f>F382</f>
        <v>1040</v>
      </c>
    </row>
    <row r="382" spans="1:6" ht="15" x14ac:dyDescent="0.25">
      <c r="A382" s="72">
        <v>373</v>
      </c>
      <c r="B382" s="11">
        <v>707</v>
      </c>
      <c r="C382" s="12" t="s">
        <v>461</v>
      </c>
      <c r="D382" s="4" t="s">
        <v>90</v>
      </c>
      <c r="E382" s="94" t="s">
        <v>91</v>
      </c>
      <c r="F382" s="152">
        <v>1040</v>
      </c>
    </row>
    <row r="383" spans="1:6" ht="30.6" customHeight="1" x14ac:dyDescent="0.3">
      <c r="A383" s="72">
        <v>374</v>
      </c>
      <c r="B383" s="54">
        <v>707</v>
      </c>
      <c r="C383" s="2" t="s">
        <v>462</v>
      </c>
      <c r="D383" s="2"/>
      <c r="E383" s="88" t="s">
        <v>141</v>
      </c>
      <c r="F383" s="151">
        <f>F384</f>
        <v>3515</v>
      </c>
    </row>
    <row r="384" spans="1:6" ht="15" x14ac:dyDescent="0.25">
      <c r="A384" s="72">
        <v>375</v>
      </c>
      <c r="B384" s="55">
        <v>707</v>
      </c>
      <c r="C384" s="4" t="s">
        <v>462</v>
      </c>
      <c r="D384" s="4" t="s">
        <v>90</v>
      </c>
      <c r="E384" s="94" t="s">
        <v>91</v>
      </c>
      <c r="F384" s="152">
        <v>3515</v>
      </c>
    </row>
    <row r="385" spans="1:7" ht="15.6" x14ac:dyDescent="0.3">
      <c r="A385" s="72">
        <v>376</v>
      </c>
      <c r="B385" s="54">
        <v>707</v>
      </c>
      <c r="C385" s="2" t="s">
        <v>575</v>
      </c>
      <c r="D385" s="2"/>
      <c r="E385" s="88" t="s">
        <v>576</v>
      </c>
      <c r="F385" s="151">
        <f>F386</f>
        <v>192.2</v>
      </c>
    </row>
    <row r="386" spans="1:7" ht="15" x14ac:dyDescent="0.25">
      <c r="A386" s="72">
        <v>377</v>
      </c>
      <c r="B386" s="55">
        <v>707</v>
      </c>
      <c r="C386" s="4" t="s">
        <v>575</v>
      </c>
      <c r="D386" s="4" t="s">
        <v>90</v>
      </c>
      <c r="E386" s="94" t="s">
        <v>91</v>
      </c>
      <c r="F386" s="153">
        <v>192.2</v>
      </c>
      <c r="G386" s="64"/>
    </row>
    <row r="387" spans="1:7" ht="26.4" x14ac:dyDescent="0.3">
      <c r="A387" s="72">
        <v>378</v>
      </c>
      <c r="B387" s="54">
        <v>707</v>
      </c>
      <c r="C387" s="2" t="s">
        <v>586</v>
      </c>
      <c r="D387" s="2"/>
      <c r="E387" s="95" t="s">
        <v>596</v>
      </c>
      <c r="F387" s="151">
        <f>F388</f>
        <v>128.19999999999999</v>
      </c>
    </row>
    <row r="388" spans="1:7" ht="15" x14ac:dyDescent="0.25">
      <c r="A388" s="72">
        <v>379</v>
      </c>
      <c r="B388" s="55">
        <v>707</v>
      </c>
      <c r="C388" s="4" t="s">
        <v>586</v>
      </c>
      <c r="D388" s="4" t="s">
        <v>90</v>
      </c>
      <c r="E388" s="94" t="s">
        <v>91</v>
      </c>
      <c r="F388" s="152">
        <v>128.19999999999999</v>
      </c>
    </row>
    <row r="389" spans="1:7" ht="26.4" x14ac:dyDescent="0.3">
      <c r="A389" s="72">
        <v>380</v>
      </c>
      <c r="B389" s="54">
        <v>707</v>
      </c>
      <c r="C389" s="2" t="s">
        <v>465</v>
      </c>
      <c r="D389" s="2"/>
      <c r="E389" s="95" t="s">
        <v>142</v>
      </c>
      <c r="F389" s="151">
        <f>F392+F394+F390</f>
        <v>749.5</v>
      </c>
    </row>
    <row r="390" spans="1:7" ht="30.6" customHeight="1" x14ac:dyDescent="0.3">
      <c r="A390" s="72">
        <v>381</v>
      </c>
      <c r="B390" s="1">
        <v>707</v>
      </c>
      <c r="C390" s="2" t="s">
        <v>463</v>
      </c>
      <c r="D390" s="2"/>
      <c r="E390" s="5" t="s">
        <v>143</v>
      </c>
      <c r="F390" s="151">
        <f>F391</f>
        <v>100</v>
      </c>
    </row>
    <row r="391" spans="1:7" ht="15" x14ac:dyDescent="0.25">
      <c r="A391" s="72">
        <v>382</v>
      </c>
      <c r="B391" s="3">
        <v>707</v>
      </c>
      <c r="C391" s="4" t="s">
        <v>463</v>
      </c>
      <c r="D391" s="4" t="s">
        <v>90</v>
      </c>
      <c r="E391" s="7" t="s">
        <v>91</v>
      </c>
      <c r="F391" s="152">
        <v>100</v>
      </c>
    </row>
    <row r="392" spans="1:7" s="21" customFormat="1" ht="31.5" customHeight="1" x14ac:dyDescent="0.3">
      <c r="A392" s="72">
        <v>383</v>
      </c>
      <c r="B392" s="54">
        <v>707</v>
      </c>
      <c r="C392" s="2" t="s">
        <v>577</v>
      </c>
      <c r="D392" s="2"/>
      <c r="E392" s="88" t="s">
        <v>578</v>
      </c>
      <c r="F392" s="151">
        <f>F393</f>
        <v>389.5</v>
      </c>
    </row>
    <row r="393" spans="1:7" s="21" customFormat="1" ht="15" x14ac:dyDescent="0.25">
      <c r="A393" s="72">
        <v>384</v>
      </c>
      <c r="B393" s="55">
        <v>707</v>
      </c>
      <c r="C393" s="4" t="s">
        <v>577</v>
      </c>
      <c r="D393" s="4" t="s">
        <v>90</v>
      </c>
      <c r="E393" s="94" t="s">
        <v>91</v>
      </c>
      <c r="F393" s="153">
        <v>389.5</v>
      </c>
    </row>
    <row r="394" spans="1:7" s="21" customFormat="1" ht="39.6" x14ac:dyDescent="0.3">
      <c r="A394" s="72">
        <v>385</v>
      </c>
      <c r="B394" s="54">
        <v>707</v>
      </c>
      <c r="C394" s="2" t="s">
        <v>592</v>
      </c>
      <c r="D394" s="2"/>
      <c r="E394" s="95" t="s">
        <v>595</v>
      </c>
      <c r="F394" s="151">
        <f>F395</f>
        <v>260</v>
      </c>
    </row>
    <row r="395" spans="1:7" s="21" customFormat="1" ht="15" x14ac:dyDescent="0.25">
      <c r="A395" s="72">
        <v>386</v>
      </c>
      <c r="B395" s="55">
        <v>707</v>
      </c>
      <c r="C395" s="4" t="s">
        <v>592</v>
      </c>
      <c r="D395" s="4" t="s">
        <v>90</v>
      </c>
      <c r="E395" s="94" t="s">
        <v>91</v>
      </c>
      <c r="F395" s="152">
        <v>260</v>
      </c>
    </row>
    <row r="396" spans="1:7" s="21" customFormat="1" ht="15.6" x14ac:dyDescent="0.3">
      <c r="A396" s="72">
        <v>387</v>
      </c>
      <c r="B396" s="54">
        <v>709</v>
      </c>
      <c r="C396" s="2"/>
      <c r="D396" s="2"/>
      <c r="E396" s="88" t="s">
        <v>22</v>
      </c>
      <c r="F396" s="151">
        <f>F397+F429+F436</f>
        <v>67557</v>
      </c>
    </row>
    <row r="397" spans="1:7" s="21" customFormat="1" ht="39.6" x14ac:dyDescent="0.3">
      <c r="A397" s="72">
        <v>388</v>
      </c>
      <c r="B397" s="54">
        <v>709</v>
      </c>
      <c r="C397" s="2" t="s">
        <v>279</v>
      </c>
      <c r="D397" s="2"/>
      <c r="E397" s="95" t="s">
        <v>684</v>
      </c>
      <c r="F397" s="151">
        <f>F419+F398+F408</f>
        <v>67407</v>
      </c>
    </row>
    <row r="398" spans="1:7" ht="39.6" x14ac:dyDescent="0.3">
      <c r="A398" s="72">
        <v>389</v>
      </c>
      <c r="B398" s="54">
        <v>709</v>
      </c>
      <c r="C398" s="32" t="s">
        <v>290</v>
      </c>
      <c r="D398" s="2"/>
      <c r="E398" s="95" t="s">
        <v>127</v>
      </c>
      <c r="F398" s="151">
        <f>F401+F404+F406+F399</f>
        <v>24392.699999999997</v>
      </c>
    </row>
    <row r="399" spans="1:7" ht="15.6" x14ac:dyDescent="0.3">
      <c r="A399" s="72">
        <v>390</v>
      </c>
      <c r="B399" s="54">
        <v>709</v>
      </c>
      <c r="C399" s="32" t="s">
        <v>291</v>
      </c>
      <c r="D399" s="2"/>
      <c r="E399" s="88" t="s">
        <v>129</v>
      </c>
      <c r="F399" s="151">
        <f>F400</f>
        <v>5740</v>
      </c>
    </row>
    <row r="400" spans="1:7" ht="15" x14ac:dyDescent="0.25">
      <c r="A400" s="72">
        <v>391</v>
      </c>
      <c r="B400" s="55">
        <v>709</v>
      </c>
      <c r="C400" s="52" t="s">
        <v>291</v>
      </c>
      <c r="D400" s="4" t="s">
        <v>90</v>
      </c>
      <c r="E400" s="94" t="s">
        <v>91</v>
      </c>
      <c r="F400" s="152">
        <v>5740</v>
      </c>
    </row>
    <row r="401" spans="1:7" ht="79.2" x14ac:dyDescent="0.3">
      <c r="A401" s="72">
        <v>392</v>
      </c>
      <c r="B401" s="54">
        <v>709</v>
      </c>
      <c r="C401" s="2" t="s">
        <v>379</v>
      </c>
      <c r="D401" s="4"/>
      <c r="E401" s="88" t="s">
        <v>531</v>
      </c>
      <c r="F401" s="151">
        <f>F402+F403</f>
        <v>1178.3</v>
      </c>
    </row>
    <row r="402" spans="1:7" ht="26.4" x14ac:dyDescent="0.25">
      <c r="A402" s="72">
        <v>393</v>
      </c>
      <c r="B402" s="55">
        <v>709</v>
      </c>
      <c r="C402" s="4" t="s">
        <v>379</v>
      </c>
      <c r="D402" s="4" t="s">
        <v>78</v>
      </c>
      <c r="E402" s="94" t="s">
        <v>77</v>
      </c>
      <c r="F402" s="153">
        <v>66.748000000000005</v>
      </c>
    </row>
    <row r="403" spans="1:7" s="21" customFormat="1" ht="15" x14ac:dyDescent="0.25">
      <c r="A403" s="72">
        <v>394</v>
      </c>
      <c r="B403" s="55">
        <v>709</v>
      </c>
      <c r="C403" s="4" t="s">
        <v>379</v>
      </c>
      <c r="D403" s="4" t="s">
        <v>90</v>
      </c>
      <c r="E403" s="94" t="s">
        <v>91</v>
      </c>
      <c r="F403" s="153">
        <v>1111.5519999999999</v>
      </c>
    </row>
    <row r="404" spans="1:7" ht="39.6" x14ac:dyDescent="0.3">
      <c r="A404" s="72">
        <v>395</v>
      </c>
      <c r="B404" s="54">
        <v>709</v>
      </c>
      <c r="C404" s="2" t="s">
        <v>206</v>
      </c>
      <c r="D404" s="4"/>
      <c r="E404" s="88" t="s">
        <v>530</v>
      </c>
      <c r="F404" s="151">
        <f>F405</f>
        <v>9784.4</v>
      </c>
    </row>
    <row r="405" spans="1:7" ht="15" x14ac:dyDescent="0.25">
      <c r="A405" s="72">
        <v>396</v>
      </c>
      <c r="B405" s="55">
        <v>709</v>
      </c>
      <c r="C405" s="4" t="s">
        <v>206</v>
      </c>
      <c r="D405" s="4" t="s">
        <v>90</v>
      </c>
      <c r="E405" s="94" t="s">
        <v>91</v>
      </c>
      <c r="F405" s="153">
        <v>9784.4</v>
      </c>
      <c r="G405" s="64"/>
    </row>
    <row r="406" spans="1:7" ht="52.8" x14ac:dyDescent="0.3">
      <c r="A406" s="72">
        <v>397</v>
      </c>
      <c r="B406" s="90">
        <v>709</v>
      </c>
      <c r="C406" s="85" t="s">
        <v>599</v>
      </c>
      <c r="D406" s="10"/>
      <c r="E406" s="95" t="s">
        <v>640</v>
      </c>
      <c r="F406" s="151">
        <f>F407</f>
        <v>7690</v>
      </c>
    </row>
    <row r="407" spans="1:7" ht="15" x14ac:dyDescent="0.25">
      <c r="A407" s="72">
        <v>398</v>
      </c>
      <c r="B407" s="91">
        <v>709</v>
      </c>
      <c r="C407" s="12" t="s">
        <v>599</v>
      </c>
      <c r="D407" s="4" t="s">
        <v>90</v>
      </c>
      <c r="E407" s="94" t="s">
        <v>91</v>
      </c>
      <c r="F407" s="152">
        <v>7690</v>
      </c>
    </row>
    <row r="408" spans="1:7" ht="39.6" x14ac:dyDescent="0.3">
      <c r="A408" s="72">
        <v>399</v>
      </c>
      <c r="B408" s="54">
        <v>709</v>
      </c>
      <c r="C408" s="2" t="s">
        <v>283</v>
      </c>
      <c r="D408" s="2"/>
      <c r="E408" s="95" t="s">
        <v>186</v>
      </c>
      <c r="F408" s="151">
        <f>F413+F411+F415+F417+F409</f>
        <v>18129.3</v>
      </c>
    </row>
    <row r="409" spans="1:7" ht="21" customHeight="1" x14ac:dyDescent="0.3">
      <c r="A409" s="72">
        <v>400</v>
      </c>
      <c r="B409" s="54">
        <v>709</v>
      </c>
      <c r="C409" s="32" t="s">
        <v>545</v>
      </c>
      <c r="D409" s="2"/>
      <c r="E409" s="88" t="s">
        <v>546</v>
      </c>
      <c r="F409" s="151">
        <f>F410</f>
        <v>11738</v>
      </c>
    </row>
    <row r="410" spans="1:7" ht="15" x14ac:dyDescent="0.25">
      <c r="A410" s="72">
        <v>401</v>
      </c>
      <c r="B410" s="55">
        <v>709</v>
      </c>
      <c r="C410" s="52" t="s">
        <v>545</v>
      </c>
      <c r="D410" s="4" t="s">
        <v>90</v>
      </c>
      <c r="E410" s="94" t="s">
        <v>91</v>
      </c>
      <c r="F410" s="152">
        <v>11738</v>
      </c>
    </row>
    <row r="411" spans="1:7" s="21" customFormat="1" ht="26.4" x14ac:dyDescent="0.3">
      <c r="A411" s="72">
        <v>402</v>
      </c>
      <c r="B411" s="54">
        <v>709</v>
      </c>
      <c r="C411" s="2" t="s">
        <v>584</v>
      </c>
      <c r="D411" s="4"/>
      <c r="E411" s="95" t="s">
        <v>583</v>
      </c>
      <c r="F411" s="151">
        <f>F412</f>
        <v>2697.2</v>
      </c>
    </row>
    <row r="412" spans="1:7" s="21" customFormat="1" ht="15" x14ac:dyDescent="0.25">
      <c r="A412" s="72">
        <v>403</v>
      </c>
      <c r="B412" s="55">
        <v>709</v>
      </c>
      <c r="C412" s="4" t="s">
        <v>584</v>
      </c>
      <c r="D412" s="4" t="s">
        <v>90</v>
      </c>
      <c r="E412" s="96" t="s">
        <v>91</v>
      </c>
      <c r="F412" s="153">
        <v>2697.2</v>
      </c>
    </row>
    <row r="413" spans="1:7" s="21" customFormat="1" ht="26.4" x14ac:dyDescent="0.3">
      <c r="A413" s="72">
        <v>404</v>
      </c>
      <c r="B413" s="54">
        <v>709</v>
      </c>
      <c r="C413" s="32" t="s">
        <v>573</v>
      </c>
      <c r="D413" s="2"/>
      <c r="E413" s="95" t="s">
        <v>574</v>
      </c>
      <c r="F413" s="151">
        <f>F414</f>
        <v>658.2</v>
      </c>
    </row>
    <row r="414" spans="1:7" s="21" customFormat="1" ht="15" x14ac:dyDescent="0.25">
      <c r="A414" s="72">
        <v>405</v>
      </c>
      <c r="B414" s="55">
        <v>709</v>
      </c>
      <c r="C414" s="52" t="s">
        <v>573</v>
      </c>
      <c r="D414" s="4" t="s">
        <v>90</v>
      </c>
      <c r="E414" s="94" t="s">
        <v>91</v>
      </c>
      <c r="F414" s="153">
        <v>658.2</v>
      </c>
    </row>
    <row r="415" spans="1:7" s="64" customFormat="1" ht="39.6" x14ac:dyDescent="0.3">
      <c r="A415" s="72">
        <v>406</v>
      </c>
      <c r="B415" s="54">
        <v>709</v>
      </c>
      <c r="C415" s="2" t="s">
        <v>585</v>
      </c>
      <c r="D415" s="4"/>
      <c r="E415" s="95" t="s">
        <v>593</v>
      </c>
      <c r="F415" s="151">
        <f>F416</f>
        <v>2206.8000000000002</v>
      </c>
    </row>
    <row r="416" spans="1:7" s="64" customFormat="1" ht="15" x14ac:dyDescent="0.25">
      <c r="A416" s="72">
        <v>407</v>
      </c>
      <c r="B416" s="55">
        <v>709</v>
      </c>
      <c r="C416" s="4" t="s">
        <v>585</v>
      </c>
      <c r="D416" s="4" t="s">
        <v>90</v>
      </c>
      <c r="E416" s="96" t="s">
        <v>91</v>
      </c>
      <c r="F416" s="152">
        <v>2206.8000000000002</v>
      </c>
    </row>
    <row r="417" spans="1:6" s="64" customFormat="1" ht="39.6" x14ac:dyDescent="0.3">
      <c r="A417" s="72">
        <v>408</v>
      </c>
      <c r="B417" s="54">
        <v>709</v>
      </c>
      <c r="C417" s="32" t="s">
        <v>591</v>
      </c>
      <c r="D417" s="2"/>
      <c r="E417" s="95" t="s">
        <v>594</v>
      </c>
      <c r="F417" s="151">
        <f>F418</f>
        <v>829.1</v>
      </c>
    </row>
    <row r="418" spans="1:6" s="64" customFormat="1" ht="15" x14ac:dyDescent="0.25">
      <c r="A418" s="72">
        <v>409</v>
      </c>
      <c r="B418" s="55">
        <v>709</v>
      </c>
      <c r="C418" s="52" t="s">
        <v>591</v>
      </c>
      <c r="D418" s="4" t="s">
        <v>90</v>
      </c>
      <c r="E418" s="94" t="s">
        <v>91</v>
      </c>
      <c r="F418" s="152">
        <v>829.1</v>
      </c>
    </row>
    <row r="419" spans="1:6" ht="39.6" x14ac:dyDescent="0.3">
      <c r="A419" s="72">
        <v>410</v>
      </c>
      <c r="B419" s="54">
        <v>709</v>
      </c>
      <c r="C419" s="2" t="s">
        <v>296</v>
      </c>
      <c r="D419" s="2"/>
      <c r="E419" s="95" t="s">
        <v>685</v>
      </c>
      <c r="F419" s="151">
        <f>F420+F423+F426</f>
        <v>24885</v>
      </c>
    </row>
    <row r="420" spans="1:6" ht="24.75" customHeight="1" x14ac:dyDescent="0.3">
      <c r="A420" s="72">
        <v>411</v>
      </c>
      <c r="B420" s="54">
        <v>709</v>
      </c>
      <c r="C420" s="2" t="s">
        <v>321</v>
      </c>
      <c r="D420" s="2"/>
      <c r="E420" s="95" t="s">
        <v>109</v>
      </c>
      <c r="F420" s="151">
        <f>F421+F422</f>
        <v>3473.8</v>
      </c>
    </row>
    <row r="421" spans="1:6" ht="22.05" customHeight="1" x14ac:dyDescent="0.25">
      <c r="A421" s="72">
        <v>412</v>
      </c>
      <c r="B421" s="55">
        <v>709</v>
      </c>
      <c r="C421" s="4" t="s">
        <v>321</v>
      </c>
      <c r="D421" s="4" t="s">
        <v>50</v>
      </c>
      <c r="E421" s="94" t="s">
        <v>81</v>
      </c>
      <c r="F421" s="152">
        <f>3205.4+10.4</f>
        <v>3215.8</v>
      </c>
    </row>
    <row r="422" spans="1:6" ht="26.4" x14ac:dyDescent="0.25">
      <c r="A422" s="72">
        <v>413</v>
      </c>
      <c r="B422" s="55">
        <v>709</v>
      </c>
      <c r="C422" s="4" t="s">
        <v>321</v>
      </c>
      <c r="D422" s="4">
        <v>240</v>
      </c>
      <c r="E422" s="94" t="s">
        <v>77</v>
      </c>
      <c r="F422" s="152">
        <v>258</v>
      </c>
    </row>
    <row r="423" spans="1:6" ht="52.8" x14ac:dyDescent="0.3">
      <c r="A423" s="72">
        <v>414</v>
      </c>
      <c r="B423" s="54">
        <v>709</v>
      </c>
      <c r="C423" s="2" t="s">
        <v>322</v>
      </c>
      <c r="D423" s="2"/>
      <c r="E423" s="88" t="s">
        <v>566</v>
      </c>
      <c r="F423" s="151">
        <f>F424+F425</f>
        <v>527.5</v>
      </c>
    </row>
    <row r="424" spans="1:6" s="21" customFormat="1" ht="26.4" x14ac:dyDescent="0.25">
      <c r="A424" s="72">
        <v>415</v>
      </c>
      <c r="B424" s="55">
        <v>709</v>
      </c>
      <c r="C424" s="4" t="s">
        <v>322</v>
      </c>
      <c r="D424" s="4">
        <v>240</v>
      </c>
      <c r="E424" s="94" t="s">
        <v>77</v>
      </c>
      <c r="F424" s="152">
        <v>500</v>
      </c>
    </row>
    <row r="425" spans="1:6" s="21" customFormat="1" ht="15" x14ac:dyDescent="0.25">
      <c r="A425" s="72">
        <v>416</v>
      </c>
      <c r="B425" s="55">
        <v>709</v>
      </c>
      <c r="C425" s="4" t="s">
        <v>322</v>
      </c>
      <c r="D425" s="4" t="s">
        <v>643</v>
      </c>
      <c r="E425" s="94" t="s">
        <v>644</v>
      </c>
      <c r="F425" s="152">
        <v>27.5</v>
      </c>
    </row>
    <row r="426" spans="1:6" s="20" customFormat="1" ht="15.6" x14ac:dyDescent="0.25">
      <c r="A426" s="72">
        <v>417</v>
      </c>
      <c r="B426" s="54">
        <v>709</v>
      </c>
      <c r="C426" s="2" t="s">
        <v>323</v>
      </c>
      <c r="D426" s="2"/>
      <c r="E426" s="88" t="s">
        <v>129</v>
      </c>
      <c r="F426" s="154">
        <f>F427+F428</f>
        <v>20883.7</v>
      </c>
    </row>
    <row r="427" spans="1:6" ht="15" x14ac:dyDescent="0.25">
      <c r="A427" s="72">
        <v>418</v>
      </c>
      <c r="B427" s="55">
        <v>709</v>
      </c>
      <c r="C427" s="4" t="s">
        <v>323</v>
      </c>
      <c r="D427" s="4" t="s">
        <v>44</v>
      </c>
      <c r="E427" s="94" t="s">
        <v>45</v>
      </c>
      <c r="F427" s="152">
        <v>17960</v>
      </c>
    </row>
    <row r="428" spans="1:6" s="20" customFormat="1" ht="30" customHeight="1" x14ac:dyDescent="0.25">
      <c r="A428" s="72">
        <v>419</v>
      </c>
      <c r="B428" s="55">
        <v>709</v>
      </c>
      <c r="C428" s="4" t="s">
        <v>323</v>
      </c>
      <c r="D428" s="4">
        <v>240</v>
      </c>
      <c r="E428" s="94" t="s">
        <v>77</v>
      </c>
      <c r="F428" s="152">
        <v>2923.7</v>
      </c>
    </row>
    <row r="429" spans="1:6" ht="28.5" customHeight="1" x14ac:dyDescent="0.3">
      <c r="A429" s="72">
        <v>420</v>
      </c>
      <c r="B429" s="90">
        <v>709</v>
      </c>
      <c r="C429" s="10" t="s">
        <v>297</v>
      </c>
      <c r="D429" s="2"/>
      <c r="E429" s="95" t="s">
        <v>689</v>
      </c>
      <c r="F429" s="151">
        <f>F430+F433</f>
        <v>50</v>
      </c>
    </row>
    <row r="430" spans="1:6" ht="26.4" x14ac:dyDescent="0.3">
      <c r="A430" s="72">
        <v>421</v>
      </c>
      <c r="B430" s="90">
        <v>709</v>
      </c>
      <c r="C430" s="10" t="s">
        <v>298</v>
      </c>
      <c r="D430" s="2"/>
      <c r="E430" s="95" t="s">
        <v>170</v>
      </c>
      <c r="F430" s="151">
        <f>F431</f>
        <v>25</v>
      </c>
    </row>
    <row r="431" spans="1:6" ht="30" customHeight="1" x14ac:dyDescent="0.3">
      <c r="A431" s="72">
        <v>422</v>
      </c>
      <c r="B431" s="90">
        <v>709</v>
      </c>
      <c r="C431" s="85" t="s">
        <v>561</v>
      </c>
      <c r="D431" s="2"/>
      <c r="E431" s="88" t="s">
        <v>171</v>
      </c>
      <c r="F431" s="151">
        <f>F432</f>
        <v>25</v>
      </c>
    </row>
    <row r="432" spans="1:6" ht="17.55" customHeight="1" x14ac:dyDescent="0.25">
      <c r="A432" s="72">
        <v>423</v>
      </c>
      <c r="B432" s="91">
        <v>709</v>
      </c>
      <c r="C432" s="127" t="s">
        <v>561</v>
      </c>
      <c r="D432" s="4" t="s">
        <v>90</v>
      </c>
      <c r="E432" s="94" t="s">
        <v>91</v>
      </c>
      <c r="F432" s="152">
        <v>25</v>
      </c>
    </row>
    <row r="433" spans="1:6" s="21" customFormat="1" ht="39.6" x14ac:dyDescent="0.3">
      <c r="A433" s="72">
        <v>424</v>
      </c>
      <c r="B433" s="90">
        <v>709</v>
      </c>
      <c r="C433" s="10" t="s">
        <v>300</v>
      </c>
      <c r="D433" s="2"/>
      <c r="E433" s="95" t="s">
        <v>562</v>
      </c>
      <c r="F433" s="151">
        <f>F434</f>
        <v>25</v>
      </c>
    </row>
    <row r="434" spans="1:6" ht="39.6" x14ac:dyDescent="0.3">
      <c r="A434" s="72">
        <v>425</v>
      </c>
      <c r="B434" s="90">
        <v>709</v>
      </c>
      <c r="C434" s="10" t="s">
        <v>301</v>
      </c>
      <c r="D434" s="2"/>
      <c r="E434" s="88" t="s">
        <v>173</v>
      </c>
      <c r="F434" s="151">
        <f>F435</f>
        <v>25</v>
      </c>
    </row>
    <row r="435" spans="1:6" s="21" customFormat="1" ht="15" x14ac:dyDescent="0.25">
      <c r="A435" s="72">
        <v>426</v>
      </c>
      <c r="B435" s="91">
        <v>709</v>
      </c>
      <c r="C435" s="12" t="s">
        <v>301</v>
      </c>
      <c r="D435" s="4" t="s">
        <v>90</v>
      </c>
      <c r="E435" s="94" t="s">
        <v>91</v>
      </c>
      <c r="F435" s="152">
        <v>25</v>
      </c>
    </row>
    <row r="436" spans="1:6" ht="26.4" x14ac:dyDescent="0.3">
      <c r="A436" s="72">
        <v>427</v>
      </c>
      <c r="B436" s="54">
        <v>709</v>
      </c>
      <c r="C436" s="2" t="s">
        <v>234</v>
      </c>
      <c r="D436" s="2"/>
      <c r="E436" s="95" t="s">
        <v>691</v>
      </c>
      <c r="F436" s="151">
        <f>F437</f>
        <v>100</v>
      </c>
    </row>
    <row r="437" spans="1:6" s="21" customFormat="1" ht="26.4" x14ac:dyDescent="0.3">
      <c r="A437" s="72">
        <v>428</v>
      </c>
      <c r="B437" s="54">
        <v>709</v>
      </c>
      <c r="C437" s="2" t="s">
        <v>269</v>
      </c>
      <c r="D437" s="2"/>
      <c r="E437" s="95" t="s">
        <v>138</v>
      </c>
      <c r="F437" s="151">
        <f>F438+F440</f>
        <v>100</v>
      </c>
    </row>
    <row r="438" spans="1:6" ht="26.4" x14ac:dyDescent="0.3">
      <c r="A438" s="72">
        <v>429</v>
      </c>
      <c r="B438" s="54">
        <v>709</v>
      </c>
      <c r="C438" s="2" t="s">
        <v>425</v>
      </c>
      <c r="D438" s="2"/>
      <c r="E438" s="88" t="s">
        <v>184</v>
      </c>
      <c r="F438" s="151">
        <f>F439</f>
        <v>20</v>
      </c>
    </row>
    <row r="439" spans="1:6" s="21" customFormat="1" ht="26.4" x14ac:dyDescent="0.25">
      <c r="A439" s="72">
        <v>430</v>
      </c>
      <c r="B439" s="55">
        <v>709</v>
      </c>
      <c r="C439" s="4" t="s">
        <v>425</v>
      </c>
      <c r="D439" s="4" t="s">
        <v>78</v>
      </c>
      <c r="E439" s="94" t="s">
        <v>77</v>
      </c>
      <c r="F439" s="152">
        <v>20</v>
      </c>
    </row>
    <row r="440" spans="1:6" s="21" customFormat="1" ht="15.6" x14ac:dyDescent="0.3">
      <c r="A440" s="72">
        <v>431</v>
      </c>
      <c r="B440" s="54">
        <v>709</v>
      </c>
      <c r="C440" s="2" t="s">
        <v>426</v>
      </c>
      <c r="D440" s="2"/>
      <c r="E440" s="88" t="s">
        <v>358</v>
      </c>
      <c r="F440" s="151">
        <f>F441</f>
        <v>80</v>
      </c>
    </row>
    <row r="441" spans="1:6" s="21" customFormat="1" ht="15" x14ac:dyDescent="0.25">
      <c r="A441" s="72">
        <v>432</v>
      </c>
      <c r="B441" s="55">
        <v>709</v>
      </c>
      <c r="C441" s="4" t="s">
        <v>426</v>
      </c>
      <c r="D441" s="4" t="s">
        <v>90</v>
      </c>
      <c r="E441" s="94" t="s">
        <v>91</v>
      </c>
      <c r="F441" s="152">
        <v>80</v>
      </c>
    </row>
    <row r="442" spans="1:6" ht="15.6" x14ac:dyDescent="0.3">
      <c r="A442" s="72">
        <v>433</v>
      </c>
      <c r="B442" s="54">
        <v>800</v>
      </c>
      <c r="C442" s="2"/>
      <c r="D442" s="4"/>
      <c r="E442" s="93" t="s">
        <v>40</v>
      </c>
      <c r="F442" s="151">
        <f>F443+F471</f>
        <v>212355.10000000003</v>
      </c>
    </row>
    <row r="443" spans="1:6" s="21" customFormat="1" ht="15.6" x14ac:dyDescent="0.3">
      <c r="A443" s="72">
        <v>434</v>
      </c>
      <c r="B443" s="54">
        <v>801</v>
      </c>
      <c r="C443" s="2"/>
      <c r="D443" s="2"/>
      <c r="E443" s="88" t="s">
        <v>23</v>
      </c>
      <c r="F443" s="151">
        <f>F444</f>
        <v>177612.10000000003</v>
      </c>
    </row>
    <row r="444" spans="1:6" s="21" customFormat="1" ht="26.4" x14ac:dyDescent="0.3">
      <c r="A444" s="72">
        <v>435</v>
      </c>
      <c r="B444" s="54">
        <v>801</v>
      </c>
      <c r="C444" s="2" t="s">
        <v>209</v>
      </c>
      <c r="D444" s="2"/>
      <c r="E444" s="95" t="s">
        <v>589</v>
      </c>
      <c r="F444" s="151">
        <f>F445</f>
        <v>177612.10000000003</v>
      </c>
    </row>
    <row r="445" spans="1:6" ht="15.6" x14ac:dyDescent="0.3">
      <c r="A445" s="72">
        <v>436</v>
      </c>
      <c r="B445" s="54">
        <v>801</v>
      </c>
      <c r="C445" s="10" t="s">
        <v>208</v>
      </c>
      <c r="D445" s="2"/>
      <c r="E445" s="95" t="s">
        <v>105</v>
      </c>
      <c r="F445" s="151">
        <f>F446+F448+F450+F452+F463+F461+F459+F465+F467+F456+F469</f>
        <v>177612.10000000003</v>
      </c>
    </row>
    <row r="446" spans="1:6" ht="26.4" x14ac:dyDescent="0.3">
      <c r="A446" s="72">
        <v>437</v>
      </c>
      <c r="B446" s="1">
        <v>801</v>
      </c>
      <c r="C446" s="2" t="s">
        <v>622</v>
      </c>
      <c r="D446" s="2"/>
      <c r="E446" s="88" t="s">
        <v>152</v>
      </c>
      <c r="F446" s="151">
        <f>F447</f>
        <v>32132.6</v>
      </c>
    </row>
    <row r="447" spans="1:6" ht="15" x14ac:dyDescent="0.25">
      <c r="A447" s="72">
        <v>438</v>
      </c>
      <c r="B447" s="55">
        <v>801</v>
      </c>
      <c r="C447" s="4" t="s">
        <v>622</v>
      </c>
      <c r="D447" s="4" t="s">
        <v>90</v>
      </c>
      <c r="E447" s="94" t="s">
        <v>91</v>
      </c>
      <c r="F447" s="152">
        <v>32132.6</v>
      </c>
    </row>
    <row r="448" spans="1:6" ht="41.25" customHeight="1" x14ac:dyDescent="0.3">
      <c r="A448" s="72">
        <v>439</v>
      </c>
      <c r="B448" s="1">
        <v>801</v>
      </c>
      <c r="C448" s="2" t="s">
        <v>207</v>
      </c>
      <c r="D448" s="2"/>
      <c r="E448" s="88" t="s">
        <v>153</v>
      </c>
      <c r="F448" s="151">
        <f>F449</f>
        <v>28792.7</v>
      </c>
    </row>
    <row r="449" spans="1:6" ht="16.5" customHeight="1" x14ac:dyDescent="0.25">
      <c r="A449" s="72">
        <v>440</v>
      </c>
      <c r="B449" s="55">
        <v>801</v>
      </c>
      <c r="C449" s="4" t="s">
        <v>207</v>
      </c>
      <c r="D449" s="4" t="s">
        <v>85</v>
      </c>
      <c r="E449" s="94" t="s">
        <v>86</v>
      </c>
      <c r="F449" s="152">
        <v>28792.7</v>
      </c>
    </row>
    <row r="450" spans="1:6" ht="26.4" x14ac:dyDescent="0.3">
      <c r="A450" s="72">
        <v>441</v>
      </c>
      <c r="B450" s="1">
        <v>801</v>
      </c>
      <c r="C450" s="2" t="s">
        <v>210</v>
      </c>
      <c r="D450" s="2"/>
      <c r="E450" s="88" t="s">
        <v>154</v>
      </c>
      <c r="F450" s="151">
        <f>F451</f>
        <v>107601.60000000001</v>
      </c>
    </row>
    <row r="451" spans="1:6" ht="14.25" customHeight="1" x14ac:dyDescent="0.25">
      <c r="A451" s="72">
        <v>442</v>
      </c>
      <c r="B451" s="55">
        <v>801</v>
      </c>
      <c r="C451" s="4" t="s">
        <v>210</v>
      </c>
      <c r="D451" s="4" t="s">
        <v>85</v>
      </c>
      <c r="E451" s="94" t="s">
        <v>86</v>
      </c>
      <c r="F451" s="152">
        <v>107601.60000000001</v>
      </c>
    </row>
    <row r="452" spans="1:6" ht="14.25" customHeight="1" x14ac:dyDescent="0.3">
      <c r="A452" s="72">
        <v>443</v>
      </c>
      <c r="B452" s="1">
        <v>801</v>
      </c>
      <c r="C452" s="2" t="s">
        <v>623</v>
      </c>
      <c r="D452" s="2"/>
      <c r="E452" s="88" t="s">
        <v>38</v>
      </c>
      <c r="F452" s="151">
        <f>F453+F454+F455</f>
        <v>1200</v>
      </c>
    </row>
    <row r="453" spans="1:6" ht="26.4" x14ac:dyDescent="0.25">
      <c r="A453" s="72">
        <v>444</v>
      </c>
      <c r="B453" s="55">
        <v>801</v>
      </c>
      <c r="C453" s="4" t="s">
        <v>623</v>
      </c>
      <c r="D453" s="4" t="s">
        <v>78</v>
      </c>
      <c r="E453" s="94" t="s">
        <v>77</v>
      </c>
      <c r="F453" s="152">
        <v>760</v>
      </c>
    </row>
    <row r="454" spans="1:6" ht="15" x14ac:dyDescent="0.25">
      <c r="A454" s="72">
        <v>445</v>
      </c>
      <c r="B454" s="55">
        <v>801</v>
      </c>
      <c r="C454" s="4" t="s">
        <v>623</v>
      </c>
      <c r="D454" s="4" t="s">
        <v>85</v>
      </c>
      <c r="E454" s="94" t="s">
        <v>86</v>
      </c>
      <c r="F454" s="152">
        <f>295+100</f>
        <v>395</v>
      </c>
    </row>
    <row r="455" spans="1:6" ht="15" x14ac:dyDescent="0.25">
      <c r="A455" s="72">
        <v>446</v>
      </c>
      <c r="B455" s="55">
        <v>801</v>
      </c>
      <c r="C455" s="4" t="s">
        <v>623</v>
      </c>
      <c r="D455" s="4" t="s">
        <v>90</v>
      </c>
      <c r="E455" s="94" t="s">
        <v>91</v>
      </c>
      <c r="F455" s="152">
        <v>45</v>
      </c>
    </row>
    <row r="456" spans="1:6" ht="52.8" x14ac:dyDescent="0.3">
      <c r="A456" s="72">
        <v>447</v>
      </c>
      <c r="B456" s="1">
        <v>801</v>
      </c>
      <c r="C456" s="2" t="s">
        <v>212</v>
      </c>
      <c r="D456" s="4"/>
      <c r="E456" s="88" t="s">
        <v>375</v>
      </c>
      <c r="F456" s="151">
        <f>F457+F458</f>
        <v>6836.2</v>
      </c>
    </row>
    <row r="457" spans="1:6" ht="15" x14ac:dyDescent="0.25">
      <c r="A457" s="72">
        <v>448</v>
      </c>
      <c r="B457" s="55">
        <v>801</v>
      </c>
      <c r="C457" s="4" t="s">
        <v>212</v>
      </c>
      <c r="D457" s="4" t="s">
        <v>85</v>
      </c>
      <c r="E457" s="94" t="s">
        <v>86</v>
      </c>
      <c r="F457" s="152">
        <v>5736.2</v>
      </c>
    </row>
    <row r="458" spans="1:6" ht="15" x14ac:dyDescent="0.25">
      <c r="A458" s="72">
        <v>449</v>
      </c>
      <c r="B458" s="55">
        <v>801</v>
      </c>
      <c r="C458" s="4" t="s">
        <v>212</v>
      </c>
      <c r="D458" s="4" t="s">
        <v>90</v>
      </c>
      <c r="E458" s="94" t="s">
        <v>91</v>
      </c>
      <c r="F458" s="152">
        <v>1100</v>
      </c>
    </row>
    <row r="459" spans="1:6" ht="79.2" x14ac:dyDescent="0.3">
      <c r="A459" s="72">
        <v>450</v>
      </c>
      <c r="B459" s="90">
        <v>801</v>
      </c>
      <c r="C459" s="10" t="s">
        <v>672</v>
      </c>
      <c r="D459" s="2"/>
      <c r="E459" s="95" t="s">
        <v>582</v>
      </c>
      <c r="F459" s="151">
        <f>F460</f>
        <v>175</v>
      </c>
    </row>
    <row r="460" spans="1:6" ht="15" x14ac:dyDescent="0.25">
      <c r="A460" s="72">
        <v>451</v>
      </c>
      <c r="B460" s="91">
        <v>801</v>
      </c>
      <c r="C460" s="12" t="s">
        <v>672</v>
      </c>
      <c r="D460" s="4" t="s">
        <v>85</v>
      </c>
      <c r="E460" s="94" t="s">
        <v>86</v>
      </c>
      <c r="F460" s="153">
        <v>175</v>
      </c>
    </row>
    <row r="461" spans="1:6" ht="39.6" x14ac:dyDescent="0.3">
      <c r="A461" s="72">
        <v>452</v>
      </c>
      <c r="B461" s="90">
        <v>801</v>
      </c>
      <c r="C461" s="10" t="s">
        <v>579</v>
      </c>
      <c r="D461" s="2"/>
      <c r="E461" s="95" t="s">
        <v>674</v>
      </c>
      <c r="F461" s="151">
        <f>F462</f>
        <v>200</v>
      </c>
    </row>
    <row r="462" spans="1:6" ht="15" x14ac:dyDescent="0.25">
      <c r="A462" s="72">
        <v>453</v>
      </c>
      <c r="B462" s="91">
        <v>801</v>
      </c>
      <c r="C462" s="12" t="s">
        <v>579</v>
      </c>
      <c r="D462" s="4" t="s">
        <v>90</v>
      </c>
      <c r="E462" s="94" t="s">
        <v>91</v>
      </c>
      <c r="F462" s="153">
        <v>200</v>
      </c>
    </row>
    <row r="463" spans="1:6" ht="26.4" x14ac:dyDescent="0.3">
      <c r="A463" s="72">
        <v>454</v>
      </c>
      <c r="B463" s="90">
        <v>801</v>
      </c>
      <c r="C463" s="10" t="s">
        <v>452</v>
      </c>
      <c r="D463" s="32"/>
      <c r="E463" s="88" t="s">
        <v>637</v>
      </c>
      <c r="F463" s="151">
        <f>F464</f>
        <v>370</v>
      </c>
    </row>
    <row r="464" spans="1:6" ht="15" x14ac:dyDescent="0.25">
      <c r="A464" s="72">
        <v>455</v>
      </c>
      <c r="B464" s="91">
        <v>801</v>
      </c>
      <c r="C464" s="12" t="s">
        <v>452</v>
      </c>
      <c r="D464" s="4" t="s">
        <v>85</v>
      </c>
      <c r="E464" s="94" t="s">
        <v>86</v>
      </c>
      <c r="F464" s="153">
        <f>296+74</f>
        <v>370</v>
      </c>
    </row>
    <row r="465" spans="1:6" ht="80.099999999999994" customHeight="1" x14ac:dyDescent="0.3">
      <c r="A465" s="72">
        <v>456</v>
      </c>
      <c r="B465" s="90">
        <v>801</v>
      </c>
      <c r="C465" s="10" t="s">
        <v>673</v>
      </c>
      <c r="D465" s="2"/>
      <c r="E465" s="95" t="s">
        <v>616</v>
      </c>
      <c r="F465" s="151">
        <f>F466</f>
        <v>43.8</v>
      </c>
    </row>
    <row r="466" spans="1:6" ht="15" x14ac:dyDescent="0.25">
      <c r="A466" s="72">
        <v>457</v>
      </c>
      <c r="B466" s="91">
        <v>801</v>
      </c>
      <c r="C466" s="12" t="s">
        <v>673</v>
      </c>
      <c r="D466" s="4" t="s">
        <v>85</v>
      </c>
      <c r="E466" s="94" t="s">
        <v>86</v>
      </c>
      <c r="F466" s="152">
        <v>43.8</v>
      </c>
    </row>
    <row r="467" spans="1:6" ht="66" x14ac:dyDescent="0.25">
      <c r="A467" s="72">
        <v>458</v>
      </c>
      <c r="B467" s="90">
        <v>801</v>
      </c>
      <c r="C467" s="10" t="s">
        <v>614</v>
      </c>
      <c r="D467" s="2"/>
      <c r="E467" s="95" t="s">
        <v>615</v>
      </c>
      <c r="F467" s="152">
        <f>F468</f>
        <v>50</v>
      </c>
    </row>
    <row r="468" spans="1:6" ht="15" x14ac:dyDescent="0.25">
      <c r="A468" s="72">
        <v>459</v>
      </c>
      <c r="B468" s="91">
        <v>801</v>
      </c>
      <c r="C468" s="12" t="s">
        <v>614</v>
      </c>
      <c r="D468" s="4" t="s">
        <v>90</v>
      </c>
      <c r="E468" s="94" t="s">
        <v>91</v>
      </c>
      <c r="F468" s="152">
        <v>50</v>
      </c>
    </row>
    <row r="469" spans="1:6" ht="39.6" x14ac:dyDescent="0.3">
      <c r="A469" s="72">
        <v>460</v>
      </c>
      <c r="B469" s="90">
        <v>801</v>
      </c>
      <c r="C469" s="10" t="s">
        <v>675</v>
      </c>
      <c r="D469" s="4"/>
      <c r="E469" s="88" t="s">
        <v>676</v>
      </c>
      <c r="F469" s="151">
        <f>F470</f>
        <v>210.2</v>
      </c>
    </row>
    <row r="470" spans="1:6" ht="15" x14ac:dyDescent="0.25">
      <c r="A470" s="72">
        <v>461</v>
      </c>
      <c r="B470" s="91">
        <v>801</v>
      </c>
      <c r="C470" s="12" t="s">
        <v>675</v>
      </c>
      <c r="D470" s="4" t="s">
        <v>90</v>
      </c>
      <c r="E470" s="94" t="s">
        <v>91</v>
      </c>
      <c r="F470" s="153">
        <f>168.1+42.1</f>
        <v>210.2</v>
      </c>
    </row>
    <row r="471" spans="1:6" ht="15.6" x14ac:dyDescent="0.3">
      <c r="A471" s="72">
        <v>462</v>
      </c>
      <c r="B471" s="92" t="s">
        <v>87</v>
      </c>
      <c r="C471" s="73" t="s">
        <v>88</v>
      </c>
      <c r="D471" s="73" t="s">
        <v>88</v>
      </c>
      <c r="E471" s="97" t="s">
        <v>89</v>
      </c>
      <c r="F471" s="151">
        <f>F472+F477</f>
        <v>34743</v>
      </c>
    </row>
    <row r="472" spans="1:6" ht="26.4" x14ac:dyDescent="0.3">
      <c r="A472" s="72">
        <v>463</v>
      </c>
      <c r="B472" s="92" t="s">
        <v>87</v>
      </c>
      <c r="C472" s="2" t="s">
        <v>209</v>
      </c>
      <c r="D472" s="73"/>
      <c r="E472" s="95" t="s">
        <v>589</v>
      </c>
      <c r="F472" s="151">
        <f>F473</f>
        <v>33243</v>
      </c>
    </row>
    <row r="473" spans="1:6" ht="39.6" x14ac:dyDescent="0.3">
      <c r="A473" s="72">
        <v>464</v>
      </c>
      <c r="B473" s="54">
        <v>804</v>
      </c>
      <c r="C473" s="2" t="s">
        <v>214</v>
      </c>
      <c r="D473" s="2"/>
      <c r="E473" s="95" t="s">
        <v>617</v>
      </c>
      <c r="F473" s="151">
        <f>F474</f>
        <v>33243</v>
      </c>
    </row>
    <row r="474" spans="1:6" ht="26.4" x14ac:dyDescent="0.3">
      <c r="A474" s="72">
        <v>465</v>
      </c>
      <c r="B474" s="54">
        <v>804</v>
      </c>
      <c r="C474" s="2" t="s">
        <v>630</v>
      </c>
      <c r="D474" s="2"/>
      <c r="E474" s="88" t="s">
        <v>155</v>
      </c>
      <c r="F474" s="151">
        <f>F475+F476</f>
        <v>33243</v>
      </c>
    </row>
    <row r="475" spans="1:6" ht="15" x14ac:dyDescent="0.25">
      <c r="A475" s="72">
        <v>466</v>
      </c>
      <c r="B475" s="55">
        <v>804</v>
      </c>
      <c r="C475" s="4" t="s">
        <v>630</v>
      </c>
      <c r="D475" s="4" t="s">
        <v>44</v>
      </c>
      <c r="E475" s="94" t="s">
        <v>45</v>
      </c>
      <c r="F475" s="152">
        <v>31326.5</v>
      </c>
    </row>
    <row r="476" spans="1:6" ht="26.4" x14ac:dyDescent="0.25">
      <c r="A476" s="72">
        <v>467</v>
      </c>
      <c r="B476" s="55">
        <v>804</v>
      </c>
      <c r="C476" s="4" t="s">
        <v>630</v>
      </c>
      <c r="D476" s="4" t="s">
        <v>78</v>
      </c>
      <c r="E476" s="94" t="s">
        <v>77</v>
      </c>
      <c r="F476" s="152">
        <v>1916.5</v>
      </c>
    </row>
    <row r="477" spans="1:6" ht="15.6" x14ac:dyDescent="0.3">
      <c r="A477" s="72">
        <v>468</v>
      </c>
      <c r="B477" s="54">
        <v>804</v>
      </c>
      <c r="C477" s="2" t="s">
        <v>189</v>
      </c>
      <c r="D477" s="2"/>
      <c r="E477" s="88" t="s">
        <v>156</v>
      </c>
      <c r="F477" s="151">
        <f>F478</f>
        <v>1500</v>
      </c>
    </row>
    <row r="478" spans="1:6" ht="26.4" x14ac:dyDescent="0.3">
      <c r="A478" s="72">
        <v>469</v>
      </c>
      <c r="B478" s="90">
        <v>804</v>
      </c>
      <c r="C478" s="10" t="s">
        <v>391</v>
      </c>
      <c r="D478" s="4"/>
      <c r="E478" s="88" t="s">
        <v>392</v>
      </c>
      <c r="F478" s="151">
        <f>F479</f>
        <v>1500</v>
      </c>
    </row>
    <row r="479" spans="1:6" ht="15" x14ac:dyDescent="0.25">
      <c r="A479" s="72">
        <v>470</v>
      </c>
      <c r="B479" s="91">
        <v>804</v>
      </c>
      <c r="C479" s="12" t="s">
        <v>391</v>
      </c>
      <c r="D479" s="4" t="s">
        <v>51</v>
      </c>
      <c r="E479" s="94" t="s">
        <v>52</v>
      </c>
      <c r="F479" s="152">
        <v>1500</v>
      </c>
    </row>
    <row r="480" spans="1:6" s="21" customFormat="1" ht="15.6" x14ac:dyDescent="0.3">
      <c r="A480" s="72">
        <v>471</v>
      </c>
      <c r="B480" s="54">
        <v>1000</v>
      </c>
      <c r="C480" s="2"/>
      <c r="D480" s="2"/>
      <c r="E480" s="93" t="s">
        <v>24</v>
      </c>
      <c r="F480" s="151">
        <f>F481+F486+F526+F511</f>
        <v>145909.20000000001</v>
      </c>
    </row>
    <row r="481" spans="1:6" s="20" customFormat="1" ht="15.6" x14ac:dyDescent="0.3">
      <c r="A481" s="72">
        <v>472</v>
      </c>
      <c r="B481" s="54">
        <v>1001</v>
      </c>
      <c r="C481" s="2"/>
      <c r="D481" s="2"/>
      <c r="E481" s="88" t="s">
        <v>29</v>
      </c>
      <c r="F481" s="151">
        <f>F482</f>
        <v>18600</v>
      </c>
    </row>
    <row r="482" spans="1:6" s="21" customFormat="1" ht="26.4" x14ac:dyDescent="0.3">
      <c r="A482" s="72">
        <v>473</v>
      </c>
      <c r="B482" s="54">
        <v>1001</v>
      </c>
      <c r="C482" s="2" t="s">
        <v>195</v>
      </c>
      <c r="D482" s="2"/>
      <c r="E482" s="95" t="s">
        <v>662</v>
      </c>
      <c r="F482" s="151">
        <f>F483</f>
        <v>18600</v>
      </c>
    </row>
    <row r="483" spans="1:6" s="21" customFormat="1" ht="26.4" x14ac:dyDescent="0.3">
      <c r="A483" s="72">
        <v>474</v>
      </c>
      <c r="B483" s="54">
        <v>1001</v>
      </c>
      <c r="C483" s="2" t="s">
        <v>303</v>
      </c>
      <c r="D483" s="2"/>
      <c r="E483" s="95" t="s">
        <v>157</v>
      </c>
      <c r="F483" s="151">
        <f>F484</f>
        <v>18600</v>
      </c>
    </row>
    <row r="484" spans="1:6" s="21" customFormat="1" ht="52.8" x14ac:dyDescent="0.3">
      <c r="A484" s="72">
        <v>475</v>
      </c>
      <c r="B484" s="54">
        <v>1001</v>
      </c>
      <c r="C484" s="2" t="s">
        <v>304</v>
      </c>
      <c r="D484" s="2"/>
      <c r="E484" s="88" t="s">
        <v>158</v>
      </c>
      <c r="F484" s="151">
        <f>F485</f>
        <v>18600</v>
      </c>
    </row>
    <row r="485" spans="1:6" s="21" customFormat="1" ht="26.4" x14ac:dyDescent="0.25">
      <c r="A485" s="72">
        <v>476</v>
      </c>
      <c r="B485" s="55">
        <v>1001</v>
      </c>
      <c r="C485" s="4" t="s">
        <v>304</v>
      </c>
      <c r="D485" s="12" t="s">
        <v>48</v>
      </c>
      <c r="E485" s="94" t="s">
        <v>49</v>
      </c>
      <c r="F485" s="152">
        <v>18600</v>
      </c>
    </row>
    <row r="486" spans="1:6" ht="15.6" x14ac:dyDescent="0.3">
      <c r="A486" s="72">
        <v>477</v>
      </c>
      <c r="B486" s="54">
        <v>1003</v>
      </c>
      <c r="C486" s="2"/>
      <c r="D486" s="2"/>
      <c r="E486" s="88" t="s">
        <v>26</v>
      </c>
      <c r="F486" s="151">
        <f>F487+F508+F504</f>
        <v>116044.80000000002</v>
      </c>
    </row>
    <row r="487" spans="1:6" s="21" customFormat="1" ht="26.4" x14ac:dyDescent="0.3">
      <c r="A487" s="72">
        <v>478</v>
      </c>
      <c r="B487" s="54">
        <v>1003</v>
      </c>
      <c r="C487" s="2" t="s">
        <v>195</v>
      </c>
      <c r="D487" s="2"/>
      <c r="E487" s="95" t="s">
        <v>662</v>
      </c>
      <c r="F487" s="151">
        <f>F488</f>
        <v>114665.80000000002</v>
      </c>
    </row>
    <row r="488" spans="1:6" ht="39.6" x14ac:dyDescent="0.3">
      <c r="A488" s="72">
        <v>479</v>
      </c>
      <c r="B488" s="54">
        <v>1003</v>
      </c>
      <c r="C488" s="2" t="s">
        <v>194</v>
      </c>
      <c r="D488" s="2"/>
      <c r="E488" s="95" t="s">
        <v>166</v>
      </c>
      <c r="F488" s="151">
        <f>F489+F492+F495+F498+F500+F502</f>
        <v>114665.80000000002</v>
      </c>
    </row>
    <row r="489" spans="1:6" ht="38.1" customHeight="1" x14ac:dyDescent="0.3">
      <c r="A489" s="72">
        <v>480</v>
      </c>
      <c r="B489" s="54">
        <v>1003</v>
      </c>
      <c r="C489" s="10" t="s">
        <v>193</v>
      </c>
      <c r="D489" s="2"/>
      <c r="E489" s="88" t="s">
        <v>542</v>
      </c>
      <c r="F489" s="151">
        <f>F491+F490</f>
        <v>14240.6</v>
      </c>
    </row>
    <row r="490" spans="1:6" ht="26.4" x14ac:dyDescent="0.25">
      <c r="A490" s="72">
        <v>481</v>
      </c>
      <c r="B490" s="55">
        <v>1003</v>
      </c>
      <c r="C490" s="4" t="s">
        <v>193</v>
      </c>
      <c r="D490" s="4" t="s">
        <v>78</v>
      </c>
      <c r="E490" s="94" t="s">
        <v>77</v>
      </c>
      <c r="F490" s="153">
        <v>190</v>
      </c>
    </row>
    <row r="491" spans="1:6" ht="26.4" x14ac:dyDescent="0.25">
      <c r="A491" s="72">
        <v>482</v>
      </c>
      <c r="B491" s="55">
        <v>1003</v>
      </c>
      <c r="C491" s="4" t="s">
        <v>193</v>
      </c>
      <c r="D491" s="4" t="s">
        <v>48</v>
      </c>
      <c r="E491" s="94" t="s">
        <v>49</v>
      </c>
      <c r="F491" s="153">
        <v>14050.6</v>
      </c>
    </row>
    <row r="492" spans="1:6" ht="43.5" customHeight="1" x14ac:dyDescent="0.3">
      <c r="A492" s="72">
        <v>483</v>
      </c>
      <c r="B492" s="54">
        <v>1003</v>
      </c>
      <c r="C492" s="2" t="s">
        <v>196</v>
      </c>
      <c r="D492" s="2"/>
      <c r="E492" s="88" t="s">
        <v>543</v>
      </c>
      <c r="F492" s="151">
        <f>F494+F493</f>
        <v>90252.6</v>
      </c>
    </row>
    <row r="493" spans="1:6" ht="26.4" x14ac:dyDescent="0.25">
      <c r="A493" s="72">
        <v>484</v>
      </c>
      <c r="B493" s="55">
        <v>1003</v>
      </c>
      <c r="C493" s="4" t="s">
        <v>196</v>
      </c>
      <c r="D493" s="4" t="s">
        <v>78</v>
      </c>
      <c r="E493" s="94" t="s">
        <v>77</v>
      </c>
      <c r="F493" s="153">
        <v>1520</v>
      </c>
    </row>
    <row r="494" spans="1:6" s="21" customFormat="1" ht="26.4" x14ac:dyDescent="0.25">
      <c r="A494" s="72">
        <v>485</v>
      </c>
      <c r="B494" s="55">
        <v>1003</v>
      </c>
      <c r="C494" s="4" t="s">
        <v>196</v>
      </c>
      <c r="D494" s="4" t="s">
        <v>48</v>
      </c>
      <c r="E494" s="94" t="s">
        <v>49</v>
      </c>
      <c r="F494" s="153">
        <v>88732.6</v>
      </c>
    </row>
    <row r="495" spans="1:6" ht="41.1" customHeight="1" x14ac:dyDescent="0.3">
      <c r="A495" s="72">
        <v>486</v>
      </c>
      <c r="B495" s="54">
        <v>1003</v>
      </c>
      <c r="C495" s="10" t="s">
        <v>197</v>
      </c>
      <c r="D495" s="2"/>
      <c r="E495" s="88" t="s">
        <v>535</v>
      </c>
      <c r="F495" s="151">
        <f>F497+F496</f>
        <v>9982.5</v>
      </c>
    </row>
    <row r="496" spans="1:6" ht="26.4" x14ac:dyDescent="0.25">
      <c r="A496" s="72">
        <v>487</v>
      </c>
      <c r="B496" s="55">
        <v>1003</v>
      </c>
      <c r="C496" s="4" t="s">
        <v>197</v>
      </c>
      <c r="D496" s="4" t="s">
        <v>78</v>
      </c>
      <c r="E496" s="94" t="s">
        <v>77</v>
      </c>
      <c r="F496" s="153">
        <v>147.5</v>
      </c>
    </row>
    <row r="497" spans="1:6" s="21" customFormat="1" ht="26.4" x14ac:dyDescent="0.25">
      <c r="A497" s="72">
        <v>488</v>
      </c>
      <c r="B497" s="55">
        <v>1003</v>
      </c>
      <c r="C497" s="4" t="s">
        <v>197</v>
      </c>
      <c r="D497" s="4" t="s">
        <v>48</v>
      </c>
      <c r="E497" s="94" t="s">
        <v>49</v>
      </c>
      <c r="F497" s="153">
        <v>9835</v>
      </c>
    </row>
    <row r="498" spans="1:6" s="21" customFormat="1" ht="39.6" x14ac:dyDescent="0.3">
      <c r="A498" s="72">
        <v>489</v>
      </c>
      <c r="B498" s="54">
        <v>1003</v>
      </c>
      <c r="C498" s="32" t="s">
        <v>305</v>
      </c>
      <c r="D498" s="2"/>
      <c r="E498" s="88" t="s">
        <v>179</v>
      </c>
      <c r="F498" s="151">
        <f>F499</f>
        <v>150</v>
      </c>
    </row>
    <row r="499" spans="1:6" s="21" customFormat="1" ht="26.4" x14ac:dyDescent="0.25">
      <c r="A499" s="72">
        <v>490</v>
      </c>
      <c r="B499" s="55">
        <v>1003</v>
      </c>
      <c r="C499" s="52" t="s">
        <v>305</v>
      </c>
      <c r="D499" s="4" t="s">
        <v>48</v>
      </c>
      <c r="E499" s="94" t="s">
        <v>49</v>
      </c>
      <c r="F499" s="152">
        <v>150</v>
      </c>
    </row>
    <row r="500" spans="1:6" s="21" customFormat="1" ht="39.6" x14ac:dyDescent="0.3">
      <c r="A500" s="72">
        <v>491</v>
      </c>
      <c r="B500" s="54">
        <v>1003</v>
      </c>
      <c r="C500" s="2" t="s">
        <v>306</v>
      </c>
      <c r="D500" s="2"/>
      <c r="E500" s="88" t="s">
        <v>76</v>
      </c>
      <c r="F500" s="151">
        <f>F501</f>
        <v>5</v>
      </c>
    </row>
    <row r="501" spans="1:6" ht="39.6" x14ac:dyDescent="0.25">
      <c r="A501" s="72">
        <v>492</v>
      </c>
      <c r="B501" s="55">
        <v>1003</v>
      </c>
      <c r="C501" s="4" t="s">
        <v>306</v>
      </c>
      <c r="D501" s="4" t="s">
        <v>56</v>
      </c>
      <c r="E501" s="94" t="s">
        <v>518</v>
      </c>
      <c r="F501" s="152">
        <v>5</v>
      </c>
    </row>
    <row r="502" spans="1:6" ht="79.2" x14ac:dyDescent="0.3">
      <c r="A502" s="72">
        <v>493</v>
      </c>
      <c r="B502" s="1">
        <v>1003</v>
      </c>
      <c r="C502" s="2" t="s">
        <v>367</v>
      </c>
      <c r="D502" s="4"/>
      <c r="E502" s="5" t="s">
        <v>636</v>
      </c>
      <c r="F502" s="151">
        <f>F503</f>
        <v>35.1</v>
      </c>
    </row>
    <row r="503" spans="1:6" ht="26.25" customHeight="1" x14ac:dyDescent="0.25">
      <c r="A503" s="72">
        <v>494</v>
      </c>
      <c r="B503" s="3">
        <v>1003</v>
      </c>
      <c r="C503" s="4" t="s">
        <v>367</v>
      </c>
      <c r="D503" s="4" t="s">
        <v>48</v>
      </c>
      <c r="E503" s="94" t="s">
        <v>49</v>
      </c>
      <c r="F503" s="153">
        <v>35.1</v>
      </c>
    </row>
    <row r="504" spans="1:6" ht="26.25" customHeight="1" x14ac:dyDescent="0.3">
      <c r="A504" s="72">
        <v>495</v>
      </c>
      <c r="B504" s="54">
        <v>1003</v>
      </c>
      <c r="C504" s="2" t="s">
        <v>201</v>
      </c>
      <c r="D504" s="2"/>
      <c r="E504" s="88" t="s">
        <v>653</v>
      </c>
      <c r="F504" s="151">
        <f>F505</f>
        <v>1181</v>
      </c>
    </row>
    <row r="505" spans="1:6" ht="26.4" x14ac:dyDescent="0.3">
      <c r="A505" s="72">
        <v>496</v>
      </c>
      <c r="B505" s="54">
        <v>1003</v>
      </c>
      <c r="C505" s="2" t="s">
        <v>278</v>
      </c>
      <c r="D505" s="2"/>
      <c r="E505" s="88" t="s">
        <v>483</v>
      </c>
      <c r="F505" s="151">
        <f>F506</f>
        <v>1181</v>
      </c>
    </row>
    <row r="506" spans="1:6" ht="26.4" x14ac:dyDescent="0.3">
      <c r="A506" s="72">
        <v>497</v>
      </c>
      <c r="B506" s="54">
        <v>1003</v>
      </c>
      <c r="C506" s="2" t="s">
        <v>628</v>
      </c>
      <c r="D506" s="2"/>
      <c r="E506" s="88" t="s">
        <v>525</v>
      </c>
      <c r="F506" s="151">
        <f>F507</f>
        <v>1181</v>
      </c>
    </row>
    <row r="507" spans="1:6" ht="26.1" customHeight="1" x14ac:dyDescent="0.25">
      <c r="A507" s="72">
        <v>498</v>
      </c>
      <c r="B507" s="55">
        <v>1003</v>
      </c>
      <c r="C507" s="4" t="s">
        <v>628</v>
      </c>
      <c r="D507" s="4" t="s">
        <v>48</v>
      </c>
      <c r="E507" s="94" t="s">
        <v>49</v>
      </c>
      <c r="F507" s="152">
        <v>1181</v>
      </c>
    </row>
    <row r="508" spans="1:6" s="21" customFormat="1" ht="15.6" x14ac:dyDescent="0.3">
      <c r="A508" s="72">
        <v>499</v>
      </c>
      <c r="B508" s="54">
        <v>1003</v>
      </c>
      <c r="C508" s="2" t="s">
        <v>189</v>
      </c>
      <c r="D508" s="2"/>
      <c r="E508" s="88" t="s">
        <v>156</v>
      </c>
      <c r="F508" s="151">
        <f>F509</f>
        <v>198</v>
      </c>
    </row>
    <row r="509" spans="1:6" s="21" customFormat="1" ht="39.6" x14ac:dyDescent="0.3">
      <c r="A509" s="72">
        <v>500</v>
      </c>
      <c r="B509" s="54">
        <v>1003</v>
      </c>
      <c r="C509" s="32" t="s">
        <v>308</v>
      </c>
      <c r="D509" s="2"/>
      <c r="E509" s="88" t="s">
        <v>438</v>
      </c>
      <c r="F509" s="151">
        <f>F510</f>
        <v>198</v>
      </c>
    </row>
    <row r="510" spans="1:6" s="21" customFormat="1" ht="14.55" customHeight="1" x14ac:dyDescent="0.25">
      <c r="A510" s="72">
        <v>501</v>
      </c>
      <c r="B510" s="55">
        <v>1003</v>
      </c>
      <c r="C510" s="52" t="s">
        <v>308</v>
      </c>
      <c r="D510" s="4" t="s">
        <v>46</v>
      </c>
      <c r="E510" s="94" t="s">
        <v>47</v>
      </c>
      <c r="F510" s="152">
        <v>198</v>
      </c>
    </row>
    <row r="511" spans="1:6" s="21" customFormat="1" ht="15.6" x14ac:dyDescent="0.3">
      <c r="A511" s="72">
        <v>502</v>
      </c>
      <c r="B511" s="54">
        <v>1004</v>
      </c>
      <c r="C511" s="2"/>
      <c r="D511" s="2"/>
      <c r="E511" s="88" t="s">
        <v>539</v>
      </c>
      <c r="F511" s="151">
        <f>F512+F516+F523</f>
        <v>2022.4</v>
      </c>
    </row>
    <row r="512" spans="1:6" s="21" customFormat="1" ht="39.6" x14ac:dyDescent="0.3">
      <c r="A512" s="72">
        <v>503</v>
      </c>
      <c r="B512" s="54">
        <v>1004</v>
      </c>
      <c r="C512" s="2" t="s">
        <v>279</v>
      </c>
      <c r="D512" s="2"/>
      <c r="E512" s="95" t="s">
        <v>684</v>
      </c>
      <c r="F512" s="151">
        <f>F513</f>
        <v>500</v>
      </c>
    </row>
    <row r="513" spans="1:6" s="21" customFormat="1" ht="26.4" x14ac:dyDescent="0.3">
      <c r="A513" s="72">
        <v>504</v>
      </c>
      <c r="B513" s="54">
        <v>1004</v>
      </c>
      <c r="C513" s="2" t="s">
        <v>285</v>
      </c>
      <c r="D513" s="2"/>
      <c r="E513" s="95" t="s">
        <v>122</v>
      </c>
      <c r="F513" s="151">
        <f>F514</f>
        <v>500</v>
      </c>
    </row>
    <row r="514" spans="1:6" ht="32.25" customHeight="1" x14ac:dyDescent="0.3">
      <c r="A514" s="72">
        <v>505</v>
      </c>
      <c r="B514" s="54">
        <v>1004</v>
      </c>
      <c r="C514" s="2" t="s">
        <v>289</v>
      </c>
      <c r="D514" s="2"/>
      <c r="E514" s="113" t="s">
        <v>532</v>
      </c>
      <c r="F514" s="151">
        <f>F515</f>
        <v>500</v>
      </c>
    </row>
    <row r="515" spans="1:6" ht="15" x14ac:dyDescent="0.25">
      <c r="A515" s="72">
        <v>506</v>
      </c>
      <c r="B515" s="55">
        <v>1004</v>
      </c>
      <c r="C515" s="4" t="s">
        <v>289</v>
      </c>
      <c r="D515" s="4" t="s">
        <v>90</v>
      </c>
      <c r="E515" s="94" t="s">
        <v>91</v>
      </c>
      <c r="F515" s="153">
        <v>500</v>
      </c>
    </row>
    <row r="516" spans="1:6" ht="26.4" x14ac:dyDescent="0.3">
      <c r="A516" s="72">
        <v>507</v>
      </c>
      <c r="B516" s="54">
        <v>1004</v>
      </c>
      <c r="C516" s="2" t="s">
        <v>195</v>
      </c>
      <c r="D516" s="4"/>
      <c r="E516" s="95" t="s">
        <v>662</v>
      </c>
      <c r="F516" s="151">
        <f>F517+F520</f>
        <v>1075</v>
      </c>
    </row>
    <row r="517" spans="1:6" ht="26.4" x14ac:dyDescent="0.3">
      <c r="A517" s="72">
        <v>508</v>
      </c>
      <c r="B517" s="1">
        <v>1004</v>
      </c>
      <c r="C517" s="2" t="s">
        <v>307</v>
      </c>
      <c r="D517" s="2"/>
      <c r="E517" s="95" t="s">
        <v>169</v>
      </c>
      <c r="F517" s="151">
        <f>F518</f>
        <v>775</v>
      </c>
    </row>
    <row r="518" spans="1:6" ht="39.6" x14ac:dyDescent="0.3">
      <c r="A518" s="72">
        <v>509</v>
      </c>
      <c r="B518" s="1">
        <v>1004</v>
      </c>
      <c r="C518" s="2" t="s">
        <v>369</v>
      </c>
      <c r="D518" s="2"/>
      <c r="E518" s="88" t="s">
        <v>368</v>
      </c>
      <c r="F518" s="151">
        <f>F519</f>
        <v>775</v>
      </c>
    </row>
    <row r="519" spans="1:6" ht="26.4" x14ac:dyDescent="0.25">
      <c r="A519" s="72">
        <v>510</v>
      </c>
      <c r="B519" s="3">
        <v>1004</v>
      </c>
      <c r="C519" s="4" t="s">
        <v>369</v>
      </c>
      <c r="D519" s="4" t="s">
        <v>48</v>
      </c>
      <c r="E519" s="94" t="s">
        <v>49</v>
      </c>
      <c r="F519" s="152">
        <v>775</v>
      </c>
    </row>
    <row r="520" spans="1:6" ht="26.4" x14ac:dyDescent="0.3">
      <c r="A520" s="72">
        <v>511</v>
      </c>
      <c r="B520" s="1">
        <v>1004</v>
      </c>
      <c r="C520" s="2" t="s">
        <v>428</v>
      </c>
      <c r="D520" s="2"/>
      <c r="E520" s="95" t="s">
        <v>389</v>
      </c>
      <c r="F520" s="151">
        <f>F521</f>
        <v>300</v>
      </c>
    </row>
    <row r="521" spans="1:6" ht="39.6" x14ac:dyDescent="0.3">
      <c r="A521" s="72">
        <v>512</v>
      </c>
      <c r="B521" s="1">
        <v>1004</v>
      </c>
      <c r="C521" s="2" t="s">
        <v>390</v>
      </c>
      <c r="D521" s="2"/>
      <c r="E521" s="5" t="s">
        <v>437</v>
      </c>
      <c r="F521" s="151">
        <f>F522</f>
        <v>300</v>
      </c>
    </row>
    <row r="522" spans="1:6" ht="26.4" x14ac:dyDescent="0.25">
      <c r="A522" s="72">
        <v>513</v>
      </c>
      <c r="B522" s="3">
        <v>1004</v>
      </c>
      <c r="C522" s="4" t="s">
        <v>390</v>
      </c>
      <c r="D522" s="4" t="s">
        <v>48</v>
      </c>
      <c r="E522" s="94" t="s">
        <v>49</v>
      </c>
      <c r="F522" s="152">
        <v>300</v>
      </c>
    </row>
    <row r="523" spans="1:6" ht="15.6" x14ac:dyDescent="0.3">
      <c r="A523" s="72">
        <v>514</v>
      </c>
      <c r="B523" s="1">
        <v>1004</v>
      </c>
      <c r="C523" s="2" t="s">
        <v>189</v>
      </c>
      <c r="D523" s="2"/>
      <c r="E523" s="88" t="s">
        <v>156</v>
      </c>
      <c r="F523" s="151">
        <f>F524</f>
        <v>447.4</v>
      </c>
    </row>
    <row r="524" spans="1:6" ht="28.05" customHeight="1" x14ac:dyDescent="0.3">
      <c r="A524" s="72">
        <v>515</v>
      </c>
      <c r="B524" s="1">
        <v>1004</v>
      </c>
      <c r="C524" s="2" t="s">
        <v>563</v>
      </c>
      <c r="D524" s="2"/>
      <c r="E524" s="88" t="s">
        <v>564</v>
      </c>
      <c r="F524" s="151">
        <f>F525</f>
        <v>447.4</v>
      </c>
    </row>
    <row r="525" spans="1:6" ht="15" x14ac:dyDescent="0.25">
      <c r="A525" s="72">
        <v>516</v>
      </c>
      <c r="B525" s="3">
        <v>1004</v>
      </c>
      <c r="C525" s="4" t="s">
        <v>563</v>
      </c>
      <c r="D525" s="4" t="s">
        <v>51</v>
      </c>
      <c r="E525" s="94" t="s">
        <v>52</v>
      </c>
      <c r="F525" s="152">
        <v>447.4</v>
      </c>
    </row>
    <row r="526" spans="1:6" ht="15.6" x14ac:dyDescent="0.3">
      <c r="A526" s="72">
        <v>517</v>
      </c>
      <c r="B526" s="54">
        <v>1006</v>
      </c>
      <c r="C526" s="10"/>
      <c r="D526" s="10"/>
      <c r="E526" s="88" t="s">
        <v>42</v>
      </c>
      <c r="F526" s="151">
        <f>F527</f>
        <v>9242</v>
      </c>
    </row>
    <row r="527" spans="1:6" ht="26.4" x14ac:dyDescent="0.3">
      <c r="A527" s="72">
        <v>518</v>
      </c>
      <c r="B527" s="54">
        <v>1006</v>
      </c>
      <c r="C527" s="2" t="s">
        <v>195</v>
      </c>
      <c r="D527" s="2"/>
      <c r="E527" s="95" t="s">
        <v>662</v>
      </c>
      <c r="F527" s="151">
        <f>F531+F528</f>
        <v>9242</v>
      </c>
    </row>
    <row r="528" spans="1:6" ht="42.75" customHeight="1" x14ac:dyDescent="0.3">
      <c r="A528" s="72">
        <v>519</v>
      </c>
      <c r="B528" s="54">
        <v>1006</v>
      </c>
      <c r="C528" s="2" t="s">
        <v>194</v>
      </c>
      <c r="D528" s="2"/>
      <c r="E528" s="95" t="s">
        <v>166</v>
      </c>
      <c r="F528" s="151">
        <f>F529</f>
        <v>215</v>
      </c>
    </row>
    <row r="529" spans="1:6" ht="39.6" x14ac:dyDescent="0.3">
      <c r="A529" s="72">
        <v>520</v>
      </c>
      <c r="B529" s="54">
        <v>1006</v>
      </c>
      <c r="C529" s="32" t="s">
        <v>309</v>
      </c>
      <c r="D529" s="2"/>
      <c r="E529" s="88" t="s">
        <v>168</v>
      </c>
      <c r="F529" s="151">
        <f>F530</f>
        <v>215</v>
      </c>
    </row>
    <row r="530" spans="1:6" ht="26.4" x14ac:dyDescent="0.25">
      <c r="A530" s="72">
        <v>521</v>
      </c>
      <c r="B530" s="55">
        <v>1006</v>
      </c>
      <c r="C530" s="52" t="s">
        <v>309</v>
      </c>
      <c r="D530" s="4" t="s">
        <v>72</v>
      </c>
      <c r="E530" s="94" t="s">
        <v>634</v>
      </c>
      <c r="F530" s="152">
        <v>215</v>
      </c>
    </row>
    <row r="531" spans="1:6" ht="39.6" x14ac:dyDescent="0.3">
      <c r="A531" s="72">
        <v>522</v>
      </c>
      <c r="B531" s="54">
        <v>1006</v>
      </c>
      <c r="C531" s="2" t="s">
        <v>310</v>
      </c>
      <c r="D531" s="2"/>
      <c r="E531" s="95" t="s">
        <v>686</v>
      </c>
      <c r="F531" s="151">
        <f>F532+F535</f>
        <v>9027</v>
      </c>
    </row>
    <row r="532" spans="1:6" ht="42" customHeight="1" x14ac:dyDescent="0.3">
      <c r="A532" s="72">
        <v>523</v>
      </c>
      <c r="B532" s="54">
        <v>1006</v>
      </c>
      <c r="C532" s="10" t="s">
        <v>327</v>
      </c>
      <c r="D532" s="2"/>
      <c r="E532" s="88" t="s">
        <v>542</v>
      </c>
      <c r="F532" s="151">
        <f>F533+F534</f>
        <v>757</v>
      </c>
    </row>
    <row r="533" spans="1:6" ht="15" x14ac:dyDescent="0.25">
      <c r="A533" s="72">
        <v>524</v>
      </c>
      <c r="B533" s="55">
        <v>1006</v>
      </c>
      <c r="C533" s="4" t="s">
        <v>327</v>
      </c>
      <c r="D533" s="4" t="s">
        <v>44</v>
      </c>
      <c r="E533" s="94" t="s">
        <v>45</v>
      </c>
      <c r="F533" s="153">
        <v>684</v>
      </c>
    </row>
    <row r="534" spans="1:6" ht="26.4" x14ac:dyDescent="0.25">
      <c r="A534" s="72">
        <v>525</v>
      </c>
      <c r="B534" s="55">
        <v>1006</v>
      </c>
      <c r="C534" s="4" t="s">
        <v>327</v>
      </c>
      <c r="D534" s="4">
        <v>240</v>
      </c>
      <c r="E534" s="94" t="s">
        <v>77</v>
      </c>
      <c r="F534" s="153">
        <v>73</v>
      </c>
    </row>
    <row r="535" spans="1:6" ht="47.55" customHeight="1" x14ac:dyDescent="0.3">
      <c r="A535" s="72">
        <v>526</v>
      </c>
      <c r="B535" s="54">
        <v>1006</v>
      </c>
      <c r="C535" s="2" t="s">
        <v>328</v>
      </c>
      <c r="D535" s="2"/>
      <c r="E535" s="88" t="s">
        <v>543</v>
      </c>
      <c r="F535" s="151">
        <f>F536+F537</f>
        <v>8270</v>
      </c>
    </row>
    <row r="536" spans="1:6" ht="15" x14ac:dyDescent="0.25">
      <c r="A536" s="72">
        <v>527</v>
      </c>
      <c r="B536" s="55">
        <v>1006</v>
      </c>
      <c r="C536" s="4" t="s">
        <v>328</v>
      </c>
      <c r="D536" s="4" t="s">
        <v>44</v>
      </c>
      <c r="E536" s="94" t="s">
        <v>45</v>
      </c>
      <c r="F536" s="153">
        <v>5598</v>
      </c>
    </row>
    <row r="537" spans="1:6" ht="26.4" x14ac:dyDescent="0.25">
      <c r="A537" s="72">
        <v>528</v>
      </c>
      <c r="B537" s="55">
        <v>1006</v>
      </c>
      <c r="C537" s="4" t="s">
        <v>328</v>
      </c>
      <c r="D537" s="4">
        <v>240</v>
      </c>
      <c r="E537" s="94" t="s">
        <v>77</v>
      </c>
      <c r="F537" s="153">
        <v>2672</v>
      </c>
    </row>
    <row r="538" spans="1:6" ht="15.6" x14ac:dyDescent="0.3">
      <c r="A538" s="72">
        <v>529</v>
      </c>
      <c r="B538" s="54">
        <v>1100</v>
      </c>
      <c r="C538" s="10"/>
      <c r="D538" s="10"/>
      <c r="E538" s="93" t="s">
        <v>34</v>
      </c>
      <c r="F538" s="151">
        <f>F548+F568+F539</f>
        <v>85123.900000000009</v>
      </c>
    </row>
    <row r="539" spans="1:6" ht="15.6" x14ac:dyDescent="0.3">
      <c r="A539" s="72">
        <v>530</v>
      </c>
      <c r="B539" s="54">
        <v>1101</v>
      </c>
      <c r="C539" s="10"/>
      <c r="D539" s="10"/>
      <c r="E539" s="88" t="s">
        <v>645</v>
      </c>
      <c r="F539" s="151">
        <f>F540</f>
        <v>11274.1</v>
      </c>
    </row>
    <row r="540" spans="1:6" ht="39.6" x14ac:dyDescent="0.3">
      <c r="A540" s="72">
        <v>531</v>
      </c>
      <c r="B540" s="54">
        <v>1101</v>
      </c>
      <c r="C540" s="2" t="s">
        <v>279</v>
      </c>
      <c r="D540" s="2"/>
      <c r="E540" s="95" t="s">
        <v>684</v>
      </c>
      <c r="F540" s="151">
        <f>F541</f>
        <v>11274.1</v>
      </c>
    </row>
    <row r="541" spans="1:6" ht="39.6" x14ac:dyDescent="0.3">
      <c r="A541" s="72">
        <v>532</v>
      </c>
      <c r="B541" s="54">
        <v>1101</v>
      </c>
      <c r="C541" s="32" t="s">
        <v>290</v>
      </c>
      <c r="D541" s="2"/>
      <c r="E541" s="95" t="s">
        <v>127</v>
      </c>
      <c r="F541" s="151">
        <f>F542+F544+F546</f>
        <v>11274.1</v>
      </c>
    </row>
    <row r="542" spans="1:6" ht="18" customHeight="1" x14ac:dyDescent="0.3">
      <c r="A542" s="72">
        <v>533</v>
      </c>
      <c r="B542" s="54">
        <v>1101</v>
      </c>
      <c r="C542" s="2" t="s">
        <v>291</v>
      </c>
      <c r="D542" s="2"/>
      <c r="E542" s="88" t="s">
        <v>129</v>
      </c>
      <c r="F542" s="151">
        <f>F543</f>
        <v>9903.4</v>
      </c>
    </row>
    <row r="543" spans="1:6" ht="15" x14ac:dyDescent="0.25">
      <c r="A543" s="72">
        <v>534</v>
      </c>
      <c r="B543" s="55">
        <v>1101</v>
      </c>
      <c r="C543" s="4" t="s">
        <v>291</v>
      </c>
      <c r="D543" s="4" t="s">
        <v>90</v>
      </c>
      <c r="E543" s="94" t="s">
        <v>91</v>
      </c>
      <c r="F543" s="152">
        <v>9903.4</v>
      </c>
    </row>
    <row r="544" spans="1:6" ht="39.6" x14ac:dyDescent="0.3">
      <c r="A544" s="72">
        <v>535</v>
      </c>
      <c r="B544" s="54">
        <v>1101</v>
      </c>
      <c r="C544" s="2" t="s">
        <v>380</v>
      </c>
      <c r="D544" s="4"/>
      <c r="E544" s="88" t="s">
        <v>448</v>
      </c>
      <c r="F544" s="151">
        <f>F545</f>
        <v>1005</v>
      </c>
    </row>
    <row r="545" spans="1:6" ht="15" x14ac:dyDescent="0.25">
      <c r="A545" s="72">
        <v>536</v>
      </c>
      <c r="B545" s="55">
        <v>1101</v>
      </c>
      <c r="C545" s="4" t="s">
        <v>380</v>
      </c>
      <c r="D545" s="4" t="s">
        <v>90</v>
      </c>
      <c r="E545" s="94" t="s">
        <v>91</v>
      </c>
      <c r="F545" s="152">
        <v>1005</v>
      </c>
    </row>
    <row r="546" spans="1:6" ht="26.4" x14ac:dyDescent="0.3">
      <c r="A546" s="72">
        <v>537</v>
      </c>
      <c r="B546" s="54">
        <v>1101</v>
      </c>
      <c r="C546" s="2" t="s">
        <v>478</v>
      </c>
      <c r="D546" s="4"/>
      <c r="E546" s="88" t="s">
        <v>477</v>
      </c>
      <c r="F546" s="151">
        <f>F547</f>
        <v>365.7</v>
      </c>
    </row>
    <row r="547" spans="1:6" ht="15" x14ac:dyDescent="0.25">
      <c r="A547" s="72">
        <v>538</v>
      </c>
      <c r="B547" s="55">
        <v>1101</v>
      </c>
      <c r="C547" s="4" t="s">
        <v>478</v>
      </c>
      <c r="D547" s="4" t="s">
        <v>90</v>
      </c>
      <c r="E547" s="94" t="s">
        <v>91</v>
      </c>
      <c r="F547" s="152">
        <v>365.7</v>
      </c>
    </row>
    <row r="548" spans="1:6" ht="15.6" x14ac:dyDescent="0.3">
      <c r="A548" s="72">
        <v>539</v>
      </c>
      <c r="B548" s="54">
        <v>1102</v>
      </c>
      <c r="C548" s="10"/>
      <c r="D548" s="10"/>
      <c r="E548" s="88" t="s">
        <v>41</v>
      </c>
      <c r="F548" s="151">
        <f>F549+F565</f>
        <v>58255.4</v>
      </c>
    </row>
    <row r="549" spans="1:6" ht="26.4" x14ac:dyDescent="0.3">
      <c r="A549" s="72">
        <v>540</v>
      </c>
      <c r="B549" s="54">
        <v>1102</v>
      </c>
      <c r="C549" s="10" t="s">
        <v>292</v>
      </c>
      <c r="D549" s="10"/>
      <c r="E549" s="95" t="s">
        <v>654</v>
      </c>
      <c r="F549" s="151">
        <f>F550+F555+F558+F561+F563</f>
        <v>57331.4</v>
      </c>
    </row>
    <row r="550" spans="1:6" ht="26.4" x14ac:dyDescent="0.3">
      <c r="A550" s="72">
        <v>541</v>
      </c>
      <c r="B550" s="54">
        <v>1102</v>
      </c>
      <c r="C550" s="10" t="s">
        <v>311</v>
      </c>
      <c r="D550" s="10"/>
      <c r="E550" s="88" t="s">
        <v>144</v>
      </c>
      <c r="F550" s="151">
        <f>F553+F551+F552+F554</f>
        <v>55571.5</v>
      </c>
    </row>
    <row r="551" spans="1:6" ht="15" x14ac:dyDescent="0.25">
      <c r="A551" s="72">
        <v>542</v>
      </c>
      <c r="B551" s="55">
        <v>1102</v>
      </c>
      <c r="C551" s="12" t="s">
        <v>311</v>
      </c>
      <c r="D551" s="4" t="s">
        <v>44</v>
      </c>
      <c r="E551" s="94" t="s">
        <v>45</v>
      </c>
      <c r="F551" s="152">
        <v>15942.2</v>
      </c>
    </row>
    <row r="552" spans="1:6" ht="26.4" x14ac:dyDescent="0.25">
      <c r="A552" s="72">
        <v>543</v>
      </c>
      <c r="B552" s="55">
        <v>1102</v>
      </c>
      <c r="C552" s="12" t="s">
        <v>311</v>
      </c>
      <c r="D552" s="4">
        <v>240</v>
      </c>
      <c r="E552" s="94" t="s">
        <v>77</v>
      </c>
      <c r="F552" s="152">
        <v>1917.8</v>
      </c>
    </row>
    <row r="553" spans="1:6" ht="15" x14ac:dyDescent="0.25">
      <c r="A553" s="72">
        <v>544</v>
      </c>
      <c r="B553" s="55">
        <v>1102</v>
      </c>
      <c r="C553" s="12" t="s">
        <v>311</v>
      </c>
      <c r="D553" s="4" t="s">
        <v>85</v>
      </c>
      <c r="E553" s="94" t="s">
        <v>86</v>
      </c>
      <c r="F553" s="152">
        <v>37656.5</v>
      </c>
    </row>
    <row r="554" spans="1:6" ht="15" x14ac:dyDescent="0.25">
      <c r="A554" s="72">
        <v>545</v>
      </c>
      <c r="B554" s="55">
        <v>1102</v>
      </c>
      <c r="C554" s="12" t="s">
        <v>311</v>
      </c>
      <c r="D554" s="4" t="s">
        <v>79</v>
      </c>
      <c r="E554" s="94" t="s">
        <v>80</v>
      </c>
      <c r="F554" s="152">
        <v>55</v>
      </c>
    </row>
    <row r="555" spans="1:6" ht="31.5" customHeight="1" x14ac:dyDescent="0.3">
      <c r="A555" s="72">
        <v>546</v>
      </c>
      <c r="B555" s="54">
        <v>1102</v>
      </c>
      <c r="C555" s="2" t="s">
        <v>294</v>
      </c>
      <c r="D555" s="2"/>
      <c r="E555" s="88" t="s">
        <v>145</v>
      </c>
      <c r="F555" s="151">
        <f>F557+F556</f>
        <v>1550</v>
      </c>
    </row>
    <row r="556" spans="1:6" ht="15" x14ac:dyDescent="0.25">
      <c r="A556" s="72">
        <v>547</v>
      </c>
      <c r="B556" s="55">
        <v>1102</v>
      </c>
      <c r="C556" s="12" t="s">
        <v>294</v>
      </c>
      <c r="D556" s="4" t="s">
        <v>44</v>
      </c>
      <c r="E556" s="94" t="s">
        <v>45</v>
      </c>
      <c r="F556" s="152">
        <v>500</v>
      </c>
    </row>
    <row r="557" spans="1:6" ht="26.4" x14ac:dyDescent="0.25">
      <c r="A557" s="72">
        <v>548</v>
      </c>
      <c r="B557" s="55">
        <v>1102</v>
      </c>
      <c r="C557" s="12" t="s">
        <v>294</v>
      </c>
      <c r="D557" s="4" t="s">
        <v>78</v>
      </c>
      <c r="E557" s="94" t="s">
        <v>77</v>
      </c>
      <c r="F557" s="152">
        <v>1050</v>
      </c>
    </row>
    <row r="558" spans="1:6" ht="39.6" x14ac:dyDescent="0.3">
      <c r="A558" s="72">
        <v>549</v>
      </c>
      <c r="B558" s="54">
        <v>1102</v>
      </c>
      <c r="C558" s="2" t="s">
        <v>312</v>
      </c>
      <c r="D558" s="2"/>
      <c r="E558" s="88" t="s">
        <v>151</v>
      </c>
      <c r="F558" s="151">
        <f>F560+F559</f>
        <v>35</v>
      </c>
    </row>
    <row r="559" spans="1:6" ht="15" x14ac:dyDescent="0.25">
      <c r="A559" s="72">
        <v>550</v>
      </c>
      <c r="B559" s="55">
        <v>1102</v>
      </c>
      <c r="C559" s="12" t="s">
        <v>312</v>
      </c>
      <c r="D559" s="4" t="s">
        <v>44</v>
      </c>
      <c r="E559" s="94" t="s">
        <v>45</v>
      </c>
      <c r="F559" s="152">
        <v>10</v>
      </c>
    </row>
    <row r="560" spans="1:6" ht="26.4" x14ac:dyDescent="0.25">
      <c r="A560" s="72">
        <v>551</v>
      </c>
      <c r="B560" s="55">
        <v>1102</v>
      </c>
      <c r="C560" s="12" t="s">
        <v>312</v>
      </c>
      <c r="D560" s="4" t="s">
        <v>78</v>
      </c>
      <c r="E560" s="94" t="s">
        <v>77</v>
      </c>
      <c r="F560" s="152">
        <v>25</v>
      </c>
    </row>
    <row r="561" spans="1:7" ht="30" customHeight="1" x14ac:dyDescent="0.3">
      <c r="A561" s="72">
        <v>552</v>
      </c>
      <c r="B561" s="54">
        <v>1102</v>
      </c>
      <c r="C561" s="10" t="s">
        <v>580</v>
      </c>
      <c r="D561" s="2"/>
      <c r="E561" s="88" t="s">
        <v>581</v>
      </c>
      <c r="F561" s="151">
        <f>F562</f>
        <v>122.4</v>
      </c>
    </row>
    <row r="562" spans="1:7" ht="15" x14ac:dyDescent="0.25">
      <c r="A562" s="72">
        <v>553</v>
      </c>
      <c r="B562" s="55">
        <v>1102</v>
      </c>
      <c r="C562" s="12" t="s">
        <v>580</v>
      </c>
      <c r="D562" s="4" t="s">
        <v>85</v>
      </c>
      <c r="E562" s="94" t="s">
        <v>86</v>
      </c>
      <c r="F562" s="153">
        <v>122.4</v>
      </c>
    </row>
    <row r="563" spans="1:7" ht="40.049999999999997" customHeight="1" x14ac:dyDescent="0.3">
      <c r="A563" s="72">
        <v>554</v>
      </c>
      <c r="B563" s="54">
        <v>1102</v>
      </c>
      <c r="C563" s="10" t="s">
        <v>565</v>
      </c>
      <c r="D563" s="4"/>
      <c r="E563" s="95" t="s">
        <v>670</v>
      </c>
      <c r="F563" s="151">
        <f>F564</f>
        <v>52.5</v>
      </c>
      <c r="G563" s="64"/>
    </row>
    <row r="564" spans="1:7" ht="15" x14ac:dyDescent="0.25">
      <c r="A564" s="72">
        <v>555</v>
      </c>
      <c r="B564" s="55">
        <v>1102</v>
      </c>
      <c r="C564" s="12" t="s">
        <v>565</v>
      </c>
      <c r="D564" s="4" t="s">
        <v>85</v>
      </c>
      <c r="E564" s="94" t="s">
        <v>86</v>
      </c>
      <c r="F564" s="152">
        <v>52.5</v>
      </c>
    </row>
    <row r="565" spans="1:7" ht="15.6" x14ac:dyDescent="0.3">
      <c r="A565" s="72">
        <v>556</v>
      </c>
      <c r="B565" s="54">
        <v>1102</v>
      </c>
      <c r="C565" s="2" t="s">
        <v>189</v>
      </c>
      <c r="D565" s="2"/>
      <c r="E565" s="88" t="s">
        <v>156</v>
      </c>
      <c r="F565" s="151">
        <f>F566</f>
        <v>924</v>
      </c>
    </row>
    <row r="566" spans="1:7" ht="26.4" x14ac:dyDescent="0.3">
      <c r="A566" s="72">
        <v>557</v>
      </c>
      <c r="B566" s="54">
        <v>1102</v>
      </c>
      <c r="C566" s="10" t="s">
        <v>391</v>
      </c>
      <c r="D566" s="4"/>
      <c r="E566" s="88" t="s">
        <v>392</v>
      </c>
      <c r="F566" s="151">
        <f>F567</f>
        <v>924</v>
      </c>
    </row>
    <row r="567" spans="1:7" ht="15" x14ac:dyDescent="0.25">
      <c r="A567" s="72">
        <v>558</v>
      </c>
      <c r="B567" s="55">
        <v>1102</v>
      </c>
      <c r="C567" s="12" t="s">
        <v>391</v>
      </c>
      <c r="D567" s="4" t="s">
        <v>51</v>
      </c>
      <c r="E567" s="94" t="s">
        <v>52</v>
      </c>
      <c r="F567" s="152">
        <v>924</v>
      </c>
    </row>
    <row r="568" spans="1:7" ht="15.6" x14ac:dyDescent="0.3">
      <c r="A568" s="72">
        <v>559</v>
      </c>
      <c r="B568" s="102">
        <v>1103</v>
      </c>
      <c r="C568" s="112"/>
      <c r="D568" s="4"/>
      <c r="E568" s="88" t="s">
        <v>540</v>
      </c>
      <c r="F568" s="151">
        <f>F569</f>
        <v>15594.4</v>
      </c>
    </row>
    <row r="569" spans="1:7" ht="26.4" x14ac:dyDescent="0.3">
      <c r="A569" s="72">
        <v>560</v>
      </c>
      <c r="B569" s="102">
        <v>1103</v>
      </c>
      <c r="C569" s="10" t="s">
        <v>292</v>
      </c>
      <c r="D569" s="10"/>
      <c r="E569" s="95" t="s">
        <v>654</v>
      </c>
      <c r="F569" s="151">
        <f>F570+F572</f>
        <v>15594.4</v>
      </c>
    </row>
    <row r="570" spans="1:7" ht="26.4" x14ac:dyDescent="0.3">
      <c r="A570" s="72">
        <v>561</v>
      </c>
      <c r="B570" s="1">
        <v>1103</v>
      </c>
      <c r="C570" s="10" t="s">
        <v>663</v>
      </c>
      <c r="D570" s="4"/>
      <c r="E570" s="88" t="s">
        <v>460</v>
      </c>
      <c r="F570" s="155">
        <f>F571</f>
        <v>15483.686</v>
      </c>
      <c r="G570" s="64"/>
    </row>
    <row r="571" spans="1:7" ht="15" x14ac:dyDescent="0.25">
      <c r="A571" s="72">
        <v>562</v>
      </c>
      <c r="B571" s="55">
        <v>1103</v>
      </c>
      <c r="C571" s="12" t="s">
        <v>663</v>
      </c>
      <c r="D571" s="4" t="s">
        <v>90</v>
      </c>
      <c r="E571" s="94" t="s">
        <v>91</v>
      </c>
      <c r="F571" s="152">
        <f>15516.9-33.214</f>
        <v>15483.686</v>
      </c>
    </row>
    <row r="572" spans="1:7" ht="39.6" x14ac:dyDescent="0.3">
      <c r="A572" s="72">
        <v>563</v>
      </c>
      <c r="B572" s="102">
        <v>1103</v>
      </c>
      <c r="C572" s="10" t="s">
        <v>541</v>
      </c>
      <c r="D572" s="10"/>
      <c r="E572" s="88" t="s">
        <v>671</v>
      </c>
      <c r="F572" s="151">
        <f>F573</f>
        <v>110.714</v>
      </c>
    </row>
    <row r="573" spans="1:7" ht="15" x14ac:dyDescent="0.25">
      <c r="A573" s="72">
        <v>564</v>
      </c>
      <c r="B573" s="103">
        <v>1103</v>
      </c>
      <c r="C573" s="12" t="s">
        <v>541</v>
      </c>
      <c r="D573" s="12" t="s">
        <v>90</v>
      </c>
      <c r="E573" s="94" t="s">
        <v>91</v>
      </c>
      <c r="F573" s="153">
        <f>77.5+33.214</f>
        <v>110.714</v>
      </c>
    </row>
    <row r="574" spans="1:7" ht="15.6" x14ac:dyDescent="0.3">
      <c r="A574" s="72">
        <v>565</v>
      </c>
      <c r="B574" s="54">
        <v>1200</v>
      </c>
      <c r="C574" s="12"/>
      <c r="D574" s="30"/>
      <c r="E574" s="93" t="s">
        <v>71</v>
      </c>
      <c r="F574" s="151">
        <f>F575</f>
        <v>550</v>
      </c>
    </row>
    <row r="575" spans="1:7" ht="15.6" x14ac:dyDescent="0.3">
      <c r="A575" s="72">
        <v>566</v>
      </c>
      <c r="B575" s="54">
        <v>1202</v>
      </c>
      <c r="C575" s="10"/>
      <c r="D575" s="41"/>
      <c r="E575" s="88" t="s">
        <v>102</v>
      </c>
      <c r="F575" s="151">
        <f>F576</f>
        <v>550</v>
      </c>
    </row>
    <row r="576" spans="1:7" ht="14.55" customHeight="1" x14ac:dyDescent="0.3">
      <c r="A576" s="72">
        <v>567</v>
      </c>
      <c r="B576" s="54">
        <v>1202</v>
      </c>
      <c r="C576" s="2" t="s">
        <v>189</v>
      </c>
      <c r="D576" s="2"/>
      <c r="E576" s="88" t="s">
        <v>156</v>
      </c>
      <c r="F576" s="151">
        <f>F577</f>
        <v>550</v>
      </c>
    </row>
    <row r="577" spans="1:9" ht="26.4" x14ac:dyDescent="0.3">
      <c r="A577" s="72">
        <v>568</v>
      </c>
      <c r="B577" s="54">
        <v>1202</v>
      </c>
      <c r="C577" s="10" t="s">
        <v>313</v>
      </c>
      <c r="D577" s="41"/>
      <c r="E577" s="95" t="s">
        <v>101</v>
      </c>
      <c r="F577" s="151">
        <f>F578</f>
        <v>550</v>
      </c>
    </row>
    <row r="578" spans="1:9" ht="39.6" x14ac:dyDescent="0.25">
      <c r="A578" s="72">
        <v>569</v>
      </c>
      <c r="B578" s="55">
        <v>1202</v>
      </c>
      <c r="C578" s="12" t="s">
        <v>313</v>
      </c>
      <c r="D578" s="4" t="s">
        <v>56</v>
      </c>
      <c r="E578" s="94" t="s">
        <v>518</v>
      </c>
      <c r="F578" s="152">
        <v>550</v>
      </c>
    </row>
    <row r="579" spans="1:9" ht="15.6" x14ac:dyDescent="0.3">
      <c r="A579" s="72">
        <v>570</v>
      </c>
      <c r="B579" s="54">
        <v>1300</v>
      </c>
      <c r="C579" s="10"/>
      <c r="D579" s="10"/>
      <c r="E579" s="93" t="s">
        <v>520</v>
      </c>
      <c r="F579" s="151">
        <f>F580</f>
        <v>9.1999999999999993</v>
      </c>
    </row>
    <row r="580" spans="1:9" ht="26.4" x14ac:dyDescent="0.3">
      <c r="A580" s="72">
        <v>571</v>
      </c>
      <c r="B580" s="54">
        <v>1301</v>
      </c>
      <c r="C580" s="2"/>
      <c r="D580" s="2"/>
      <c r="E580" s="88" t="s">
        <v>521</v>
      </c>
      <c r="F580" s="151">
        <f>F581</f>
        <v>9.1999999999999993</v>
      </c>
    </row>
    <row r="581" spans="1:9" ht="26.4" x14ac:dyDescent="0.3">
      <c r="A581" s="72">
        <v>572</v>
      </c>
      <c r="B581" s="54">
        <v>1301</v>
      </c>
      <c r="C581" s="2" t="s">
        <v>252</v>
      </c>
      <c r="D581" s="2"/>
      <c r="E581" s="95" t="s">
        <v>661</v>
      </c>
      <c r="F581" s="151">
        <f>F582</f>
        <v>9.1999999999999993</v>
      </c>
    </row>
    <row r="582" spans="1:9" ht="26.4" x14ac:dyDescent="0.3">
      <c r="A582" s="72">
        <v>573</v>
      </c>
      <c r="B582" s="54">
        <v>1301</v>
      </c>
      <c r="C582" s="2" t="s">
        <v>314</v>
      </c>
      <c r="D582" s="2"/>
      <c r="E582" s="88" t="s">
        <v>110</v>
      </c>
      <c r="F582" s="151">
        <f>F583</f>
        <v>9.1999999999999993</v>
      </c>
      <c r="H582" s="64"/>
      <c r="I582" s="148"/>
    </row>
    <row r="583" spans="1:9" ht="15" x14ac:dyDescent="0.25">
      <c r="A583" s="72">
        <v>574</v>
      </c>
      <c r="B583" s="55">
        <v>1301</v>
      </c>
      <c r="C583" s="4" t="s">
        <v>314</v>
      </c>
      <c r="D583" s="4" t="s">
        <v>82</v>
      </c>
      <c r="E583" s="94" t="s">
        <v>83</v>
      </c>
      <c r="F583" s="152">
        <v>9.1999999999999993</v>
      </c>
      <c r="H583" s="64"/>
    </row>
    <row r="584" spans="1:9" s="25" customFormat="1" ht="15.6" x14ac:dyDescent="0.3">
      <c r="A584" s="72">
        <v>575</v>
      </c>
      <c r="B584" s="55"/>
      <c r="C584" s="4"/>
      <c r="D584" s="4"/>
      <c r="E584" s="5" t="s">
        <v>32</v>
      </c>
      <c r="F584" s="151">
        <f>F10+F102+F135+F198+F280+F297+F442+F480+F538+F579+F574</f>
        <v>2033667.8000000003</v>
      </c>
      <c r="H584" s="150"/>
      <c r="I584" s="150"/>
    </row>
    <row r="585" spans="1:9" s="25" customFormat="1" x14ac:dyDescent="0.25">
      <c r="A585" s="114"/>
      <c r="B585"/>
      <c r="C585" s="77"/>
      <c r="D585"/>
      <c r="E585" s="76"/>
      <c r="F585" s="33"/>
    </row>
    <row r="586" spans="1:9" x14ac:dyDescent="0.25">
      <c r="F586"/>
    </row>
  </sheetData>
  <autoFilter ref="A8:F585"/>
  <mergeCells count="7">
    <mergeCell ref="E1:F1"/>
    <mergeCell ref="G188:I191"/>
    <mergeCell ref="A6:F6"/>
    <mergeCell ref="D2:F2"/>
    <mergeCell ref="D3:F3"/>
    <mergeCell ref="D4:F4"/>
    <mergeCell ref="D5:F5"/>
  </mergeCells>
  <pageMargins left="0.78740157480314965" right="0.39370078740157483" top="0.31496062992125984" bottom="0.15748031496062992" header="0.19685039370078741" footer="0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543"/>
  <sheetViews>
    <sheetView zoomScale="99" zoomScaleNormal="99" workbookViewId="0">
      <selection activeCell="C367" sqref="C367"/>
    </sheetView>
  </sheetViews>
  <sheetFormatPr defaultRowHeight="13.2" x14ac:dyDescent="0.25"/>
  <cols>
    <col min="1" max="1" width="4.5546875" customWidth="1"/>
    <col min="2" max="2" width="6.44140625" customWidth="1"/>
    <col min="3" max="3" width="12.5546875" customWidth="1"/>
    <col min="4" max="4" width="6.21875" customWidth="1"/>
    <col min="5" max="5" width="59.77734375" customWidth="1"/>
    <col min="6" max="6" width="13.21875" style="33" customWidth="1"/>
    <col min="7" max="7" width="13.21875" customWidth="1"/>
    <col min="8" max="8" width="4.21875" customWidth="1"/>
  </cols>
  <sheetData>
    <row r="1" spans="1:8" ht="13.05" customHeight="1" x14ac:dyDescent="0.25">
      <c r="E1" s="170"/>
      <c r="F1" s="170"/>
      <c r="G1" s="170"/>
      <c r="H1" s="126"/>
    </row>
    <row r="2" spans="1:8" ht="13.5" customHeight="1" x14ac:dyDescent="0.25">
      <c r="E2" s="170"/>
      <c r="F2" s="170"/>
      <c r="G2" s="170"/>
      <c r="H2" s="126"/>
    </row>
    <row r="3" spans="1:8" ht="12.75" customHeight="1" x14ac:dyDescent="0.25">
      <c r="A3" s="131"/>
      <c r="B3" s="131"/>
      <c r="C3" s="131"/>
      <c r="D3" s="171" t="s">
        <v>326</v>
      </c>
      <c r="E3" s="171"/>
      <c r="F3" s="171"/>
      <c r="G3" s="171"/>
    </row>
    <row r="4" spans="1:8" ht="12.75" customHeight="1" x14ac:dyDescent="0.25">
      <c r="A4" s="131"/>
      <c r="B4" s="131"/>
      <c r="C4" s="131"/>
      <c r="D4" s="169" t="s">
        <v>35</v>
      </c>
      <c r="E4" s="169"/>
      <c r="F4" s="169"/>
      <c r="G4" s="169"/>
    </row>
    <row r="5" spans="1:8" ht="12.75" customHeight="1" x14ac:dyDescent="0.25">
      <c r="A5" s="33"/>
      <c r="B5" s="33"/>
      <c r="C5" s="33"/>
      <c r="D5" s="169" t="s">
        <v>36</v>
      </c>
      <c r="E5" s="169"/>
      <c r="F5" s="169"/>
      <c r="G5" s="169"/>
    </row>
    <row r="6" spans="1:8" x14ac:dyDescent="0.25">
      <c r="A6" s="131"/>
      <c r="B6" s="131"/>
      <c r="C6" s="131"/>
      <c r="D6" s="169" t="s">
        <v>664</v>
      </c>
      <c r="E6" s="169"/>
      <c r="F6" s="169"/>
      <c r="G6" s="169"/>
    </row>
    <row r="7" spans="1:8" ht="78" customHeight="1" x14ac:dyDescent="0.25">
      <c r="A7" s="172" t="s">
        <v>666</v>
      </c>
      <c r="B7" s="172"/>
      <c r="C7" s="172"/>
      <c r="D7" s="172"/>
      <c r="E7" s="172"/>
      <c r="F7" s="172"/>
      <c r="G7" s="172"/>
    </row>
    <row r="8" spans="1:8" x14ac:dyDescent="0.25">
      <c r="A8" s="132"/>
      <c r="B8" s="33"/>
      <c r="C8" s="33"/>
      <c r="D8" s="33"/>
      <c r="E8" s="133"/>
      <c r="F8" s="75"/>
      <c r="G8" s="75"/>
    </row>
    <row r="9" spans="1:8" ht="43.5" customHeight="1" x14ac:dyDescent="0.25">
      <c r="A9" s="173" t="s">
        <v>0</v>
      </c>
      <c r="B9" s="173" t="s">
        <v>1</v>
      </c>
      <c r="C9" s="173" t="s">
        <v>2</v>
      </c>
      <c r="D9" s="173" t="s">
        <v>3</v>
      </c>
      <c r="E9" s="175" t="s">
        <v>100</v>
      </c>
      <c r="F9" s="177" t="s">
        <v>646</v>
      </c>
      <c r="G9" s="178"/>
    </row>
    <row r="10" spans="1:8" ht="15" customHeight="1" x14ac:dyDescent="0.25">
      <c r="A10" s="174"/>
      <c r="B10" s="174"/>
      <c r="C10" s="174"/>
      <c r="D10" s="174"/>
      <c r="E10" s="176"/>
      <c r="F10" s="43" t="s">
        <v>647</v>
      </c>
      <c r="G10" s="134" t="s">
        <v>705</v>
      </c>
    </row>
    <row r="11" spans="1:8" ht="18.75" customHeight="1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32" t="s">
        <v>633</v>
      </c>
      <c r="G11" s="135">
        <v>7</v>
      </c>
    </row>
    <row r="12" spans="1:8" ht="16.5" customHeight="1" x14ac:dyDescent="0.25">
      <c r="A12" s="72">
        <v>1</v>
      </c>
      <c r="B12" s="1">
        <v>100</v>
      </c>
      <c r="C12" s="2"/>
      <c r="D12" s="2"/>
      <c r="E12" s="93" t="s">
        <v>4</v>
      </c>
      <c r="F12" s="29">
        <f>F13+F17+F26+F42+F53+F57+F38</f>
        <v>137513.99999999997</v>
      </c>
      <c r="G12" s="29">
        <f>G13+G17+G26+G42+G53+G57+G38</f>
        <v>139910.79999999999</v>
      </c>
    </row>
    <row r="13" spans="1:8" ht="26.4" x14ac:dyDescent="0.25">
      <c r="A13" s="72">
        <v>2</v>
      </c>
      <c r="B13" s="54">
        <v>102</v>
      </c>
      <c r="C13" s="2"/>
      <c r="D13" s="2"/>
      <c r="E13" s="88" t="s">
        <v>68</v>
      </c>
      <c r="F13" s="29">
        <f t="shared" ref="F13:G15" si="0">F14</f>
        <v>2520</v>
      </c>
      <c r="G13" s="29">
        <f t="shared" si="0"/>
        <v>2621</v>
      </c>
    </row>
    <row r="14" spans="1:8" x14ac:dyDescent="0.25">
      <c r="A14" s="72">
        <v>3</v>
      </c>
      <c r="B14" s="54">
        <v>102</v>
      </c>
      <c r="C14" s="2" t="s">
        <v>189</v>
      </c>
      <c r="D14" s="2"/>
      <c r="E14" s="88" t="s">
        <v>156</v>
      </c>
      <c r="F14" s="29">
        <f t="shared" si="0"/>
        <v>2520</v>
      </c>
      <c r="G14" s="29">
        <f t="shared" si="0"/>
        <v>2621</v>
      </c>
    </row>
    <row r="15" spans="1:8" x14ac:dyDescent="0.25">
      <c r="A15" s="72">
        <v>4</v>
      </c>
      <c r="B15" s="54">
        <v>102</v>
      </c>
      <c r="C15" s="2" t="s">
        <v>246</v>
      </c>
      <c r="D15" s="2"/>
      <c r="E15" s="88" t="s">
        <v>30</v>
      </c>
      <c r="F15" s="29">
        <f t="shared" si="0"/>
        <v>2520</v>
      </c>
      <c r="G15" s="29">
        <f t="shared" si="0"/>
        <v>2621</v>
      </c>
    </row>
    <row r="16" spans="1:8" ht="26.4" x14ac:dyDescent="0.25">
      <c r="A16" s="72">
        <v>5</v>
      </c>
      <c r="B16" s="55">
        <v>102</v>
      </c>
      <c r="C16" s="4" t="s">
        <v>246</v>
      </c>
      <c r="D16" s="4" t="s">
        <v>50</v>
      </c>
      <c r="E16" s="94" t="s">
        <v>81</v>
      </c>
      <c r="F16" s="63">
        <v>2520</v>
      </c>
      <c r="G16" s="63">
        <v>2621</v>
      </c>
    </row>
    <row r="17" spans="1:7" ht="39.6" x14ac:dyDescent="0.25">
      <c r="A17" s="72">
        <v>6</v>
      </c>
      <c r="B17" s="54">
        <v>103</v>
      </c>
      <c r="C17" s="2"/>
      <c r="D17" s="2"/>
      <c r="E17" s="88" t="s">
        <v>27</v>
      </c>
      <c r="F17" s="29">
        <f>F18</f>
        <v>5726</v>
      </c>
      <c r="G17" s="29">
        <f>G18</f>
        <v>5956</v>
      </c>
    </row>
    <row r="18" spans="1:7" x14ac:dyDescent="0.25">
      <c r="A18" s="72">
        <v>7</v>
      </c>
      <c r="B18" s="90">
        <v>103</v>
      </c>
      <c r="C18" s="2" t="s">
        <v>189</v>
      </c>
      <c r="D18" s="2"/>
      <c r="E18" s="88" t="s">
        <v>156</v>
      </c>
      <c r="F18" s="29">
        <f>F21+F19+F24</f>
        <v>5726</v>
      </c>
      <c r="G18" s="29">
        <f>G21+G19+G24</f>
        <v>5956</v>
      </c>
    </row>
    <row r="19" spans="1:7" x14ac:dyDescent="0.25">
      <c r="A19" s="72">
        <v>8</v>
      </c>
      <c r="B19" s="90">
        <v>103</v>
      </c>
      <c r="C19" s="4" t="s">
        <v>248</v>
      </c>
      <c r="D19" s="2"/>
      <c r="E19" s="88" t="s">
        <v>108</v>
      </c>
      <c r="F19" s="29">
        <f>F20</f>
        <v>477</v>
      </c>
      <c r="G19" s="29">
        <f>G20</f>
        <v>496</v>
      </c>
    </row>
    <row r="20" spans="1:7" ht="27" customHeight="1" x14ac:dyDescent="0.25">
      <c r="A20" s="72">
        <v>9</v>
      </c>
      <c r="B20" s="91">
        <v>103</v>
      </c>
      <c r="C20" s="4" t="s">
        <v>248</v>
      </c>
      <c r="D20" s="4" t="s">
        <v>50</v>
      </c>
      <c r="E20" s="94" t="s">
        <v>81</v>
      </c>
      <c r="F20" s="63">
        <v>477</v>
      </c>
      <c r="G20" s="63">
        <v>496</v>
      </c>
    </row>
    <row r="21" spans="1:7" ht="30" customHeight="1" x14ac:dyDescent="0.25">
      <c r="A21" s="72">
        <v>10</v>
      </c>
      <c r="B21" s="90">
        <v>103</v>
      </c>
      <c r="C21" s="60" t="s">
        <v>247</v>
      </c>
      <c r="D21" s="10"/>
      <c r="E21" s="88" t="s">
        <v>107</v>
      </c>
      <c r="F21" s="29">
        <f>F22+F23</f>
        <v>3077</v>
      </c>
      <c r="G21" s="29">
        <f>G22+G23</f>
        <v>3200</v>
      </c>
    </row>
    <row r="22" spans="1:7" s="21" customFormat="1" ht="26.4" x14ac:dyDescent="0.25">
      <c r="A22" s="72">
        <v>11</v>
      </c>
      <c r="B22" s="91">
        <v>103</v>
      </c>
      <c r="C22" s="61" t="s">
        <v>247</v>
      </c>
      <c r="D22" s="4" t="s">
        <v>50</v>
      </c>
      <c r="E22" s="94" t="s">
        <v>81</v>
      </c>
      <c r="F22" s="63">
        <v>2352</v>
      </c>
      <c r="G22" s="63">
        <v>2446</v>
      </c>
    </row>
    <row r="23" spans="1:7" ht="26.4" x14ac:dyDescent="0.25">
      <c r="A23" s="72">
        <v>12</v>
      </c>
      <c r="B23" s="91">
        <v>103</v>
      </c>
      <c r="C23" s="61" t="s">
        <v>247</v>
      </c>
      <c r="D23" s="4">
        <v>240</v>
      </c>
      <c r="E23" s="94" t="s">
        <v>77</v>
      </c>
      <c r="F23" s="63">
        <v>725</v>
      </c>
      <c r="G23" s="63">
        <v>754</v>
      </c>
    </row>
    <row r="24" spans="1:7" ht="26.4" x14ac:dyDescent="0.25">
      <c r="A24" s="72">
        <v>13</v>
      </c>
      <c r="B24" s="90">
        <v>103</v>
      </c>
      <c r="C24" s="60" t="s">
        <v>330</v>
      </c>
      <c r="D24" s="2"/>
      <c r="E24" s="88" t="s">
        <v>329</v>
      </c>
      <c r="F24" s="29">
        <f>F25</f>
        <v>2172</v>
      </c>
      <c r="G24" s="29">
        <f>G25</f>
        <v>2260</v>
      </c>
    </row>
    <row r="25" spans="1:7" s="21" customFormat="1" ht="26.4" x14ac:dyDescent="0.25">
      <c r="A25" s="72">
        <v>14</v>
      </c>
      <c r="B25" s="91">
        <v>103</v>
      </c>
      <c r="C25" s="61" t="s">
        <v>330</v>
      </c>
      <c r="D25" s="4" t="s">
        <v>50</v>
      </c>
      <c r="E25" s="94" t="s">
        <v>81</v>
      </c>
      <c r="F25" s="63">
        <v>2172</v>
      </c>
      <c r="G25" s="63">
        <v>2260</v>
      </c>
    </row>
    <row r="26" spans="1:7" s="21" customFormat="1" ht="39.6" x14ac:dyDescent="0.25">
      <c r="A26" s="72">
        <v>15</v>
      </c>
      <c r="B26" s="54">
        <v>104</v>
      </c>
      <c r="C26" s="2"/>
      <c r="D26" s="2"/>
      <c r="E26" s="88" t="s">
        <v>33</v>
      </c>
      <c r="F26" s="29">
        <f>F27</f>
        <v>62842.9</v>
      </c>
      <c r="G26" s="29">
        <f>G27</f>
        <v>65187</v>
      </c>
    </row>
    <row r="27" spans="1:7" ht="39.6" x14ac:dyDescent="0.25">
      <c r="A27" s="72">
        <v>16</v>
      </c>
      <c r="B27" s="90">
        <v>104</v>
      </c>
      <c r="C27" s="10" t="s">
        <v>249</v>
      </c>
      <c r="D27" s="2"/>
      <c r="E27" s="95" t="s">
        <v>587</v>
      </c>
      <c r="F27" s="29">
        <f>F28</f>
        <v>62842.9</v>
      </c>
      <c r="G27" s="29">
        <f>G28</f>
        <v>65187</v>
      </c>
    </row>
    <row r="28" spans="1:7" ht="52.8" x14ac:dyDescent="0.25">
      <c r="A28" s="72">
        <v>17</v>
      </c>
      <c r="B28" s="90">
        <v>104</v>
      </c>
      <c r="C28" s="10" t="s">
        <v>250</v>
      </c>
      <c r="D28" s="2"/>
      <c r="E28" s="95" t="s">
        <v>659</v>
      </c>
      <c r="F28" s="29">
        <f>F29+F33+F36</f>
        <v>62842.9</v>
      </c>
      <c r="G28" s="29">
        <f>G29+G33+G36</f>
        <v>65187</v>
      </c>
    </row>
    <row r="29" spans="1:7" ht="26.4" x14ac:dyDescent="0.25">
      <c r="A29" s="72">
        <v>18</v>
      </c>
      <c r="B29" s="54">
        <v>104</v>
      </c>
      <c r="C29" s="2" t="s">
        <v>315</v>
      </c>
      <c r="D29" s="2"/>
      <c r="E29" s="88" t="s">
        <v>109</v>
      </c>
      <c r="F29" s="29">
        <f>F30+F31+F32</f>
        <v>27822.9</v>
      </c>
      <c r="G29" s="29">
        <f>G30+G31+G32</f>
        <v>28915</v>
      </c>
    </row>
    <row r="30" spans="1:7" ht="26.4" x14ac:dyDescent="0.25">
      <c r="A30" s="72">
        <v>19</v>
      </c>
      <c r="B30" s="55">
        <v>104</v>
      </c>
      <c r="C30" s="4" t="s">
        <v>315</v>
      </c>
      <c r="D30" s="4" t="s">
        <v>50</v>
      </c>
      <c r="E30" s="7" t="s">
        <v>81</v>
      </c>
      <c r="F30" s="63">
        <v>27302</v>
      </c>
      <c r="G30" s="63">
        <v>28394</v>
      </c>
    </row>
    <row r="31" spans="1:7" ht="26.4" x14ac:dyDescent="0.25">
      <c r="A31" s="72">
        <v>20</v>
      </c>
      <c r="B31" s="55">
        <v>104</v>
      </c>
      <c r="C31" s="4" t="s">
        <v>315</v>
      </c>
      <c r="D31" s="4" t="s">
        <v>78</v>
      </c>
      <c r="E31" s="94" t="s">
        <v>77</v>
      </c>
      <c r="F31" s="63">
        <v>470.9</v>
      </c>
      <c r="G31" s="63">
        <v>471</v>
      </c>
    </row>
    <row r="32" spans="1:7" x14ac:dyDescent="0.25">
      <c r="A32" s="72">
        <v>21</v>
      </c>
      <c r="B32" s="55">
        <v>104</v>
      </c>
      <c r="C32" s="4" t="s">
        <v>315</v>
      </c>
      <c r="D32" s="4" t="s">
        <v>79</v>
      </c>
      <c r="E32" s="94" t="s">
        <v>80</v>
      </c>
      <c r="F32" s="63">
        <v>50</v>
      </c>
      <c r="G32" s="63">
        <v>50</v>
      </c>
    </row>
    <row r="33" spans="1:7" x14ac:dyDescent="0.25">
      <c r="A33" s="72">
        <v>22</v>
      </c>
      <c r="B33" s="54">
        <v>104</v>
      </c>
      <c r="C33" s="10" t="s">
        <v>618</v>
      </c>
      <c r="D33" s="2"/>
      <c r="E33" s="88" t="s">
        <v>175</v>
      </c>
      <c r="F33" s="29">
        <f>F34+F35</f>
        <v>34290</v>
      </c>
      <c r="G33" s="29">
        <f>G34+G35</f>
        <v>35542</v>
      </c>
    </row>
    <row r="34" spans="1:7" ht="26.4" x14ac:dyDescent="0.25">
      <c r="A34" s="72">
        <v>23</v>
      </c>
      <c r="B34" s="55">
        <v>104</v>
      </c>
      <c r="C34" s="4" t="s">
        <v>618</v>
      </c>
      <c r="D34" s="4" t="s">
        <v>50</v>
      </c>
      <c r="E34" s="7" t="s">
        <v>81</v>
      </c>
      <c r="F34" s="63">
        <v>24375</v>
      </c>
      <c r="G34" s="63">
        <v>25350</v>
      </c>
    </row>
    <row r="35" spans="1:7" ht="26.4" x14ac:dyDescent="0.25">
      <c r="A35" s="72">
        <v>24</v>
      </c>
      <c r="B35" s="55">
        <v>104</v>
      </c>
      <c r="C35" s="4" t="s">
        <v>618</v>
      </c>
      <c r="D35" s="4" t="s">
        <v>78</v>
      </c>
      <c r="E35" s="94" t="s">
        <v>77</v>
      </c>
      <c r="F35" s="63">
        <v>9915</v>
      </c>
      <c r="G35" s="63">
        <v>10192</v>
      </c>
    </row>
    <row r="36" spans="1:7" ht="26.4" x14ac:dyDescent="0.25">
      <c r="A36" s="72">
        <v>25</v>
      </c>
      <c r="B36" s="90">
        <v>104</v>
      </c>
      <c r="C36" s="10" t="s">
        <v>619</v>
      </c>
      <c r="D36" s="10"/>
      <c r="E36" s="95" t="s">
        <v>135</v>
      </c>
      <c r="F36" s="29">
        <f>F37</f>
        <v>730</v>
      </c>
      <c r="G36" s="29">
        <f>G37</f>
        <v>730</v>
      </c>
    </row>
    <row r="37" spans="1:7" ht="26.4" x14ac:dyDescent="0.25">
      <c r="A37" s="72">
        <v>26</v>
      </c>
      <c r="B37" s="91">
        <v>104</v>
      </c>
      <c r="C37" s="12" t="s">
        <v>619</v>
      </c>
      <c r="D37" s="4">
        <v>240</v>
      </c>
      <c r="E37" s="94" t="s">
        <v>77</v>
      </c>
      <c r="F37" s="63">
        <v>730</v>
      </c>
      <c r="G37" s="63">
        <v>730</v>
      </c>
    </row>
    <row r="38" spans="1:7" x14ac:dyDescent="0.25">
      <c r="A38" s="72">
        <v>27</v>
      </c>
      <c r="B38" s="54">
        <v>105</v>
      </c>
      <c r="C38" s="4"/>
      <c r="D38" s="4"/>
      <c r="E38" s="88" t="s">
        <v>341</v>
      </c>
      <c r="F38" s="29">
        <f t="shared" ref="F38:G40" si="1">F39</f>
        <v>14.9</v>
      </c>
      <c r="G38" s="29">
        <f t="shared" si="1"/>
        <v>114.9</v>
      </c>
    </row>
    <row r="39" spans="1:7" x14ac:dyDescent="0.25">
      <c r="A39" s="72">
        <v>28</v>
      </c>
      <c r="B39" s="54">
        <v>105</v>
      </c>
      <c r="C39" s="2" t="s">
        <v>189</v>
      </c>
      <c r="D39" s="4"/>
      <c r="E39" s="88" t="s">
        <v>156</v>
      </c>
      <c r="F39" s="29">
        <f t="shared" si="1"/>
        <v>14.9</v>
      </c>
      <c r="G39" s="29">
        <f t="shared" si="1"/>
        <v>114.9</v>
      </c>
    </row>
    <row r="40" spans="1:7" ht="52.8" x14ac:dyDescent="0.25">
      <c r="A40" s="72">
        <v>29</v>
      </c>
      <c r="B40" s="54">
        <v>105</v>
      </c>
      <c r="C40" s="2" t="s">
        <v>342</v>
      </c>
      <c r="D40" s="4"/>
      <c r="E40" s="88" t="s">
        <v>638</v>
      </c>
      <c r="F40" s="29">
        <f t="shared" si="1"/>
        <v>14.9</v>
      </c>
      <c r="G40" s="29">
        <f t="shared" si="1"/>
        <v>114.9</v>
      </c>
    </row>
    <row r="41" spans="1:7" ht="26.4" x14ac:dyDescent="0.25">
      <c r="A41" s="72">
        <v>30</v>
      </c>
      <c r="B41" s="55">
        <v>105</v>
      </c>
      <c r="C41" s="4" t="s">
        <v>342</v>
      </c>
      <c r="D41" s="4" t="s">
        <v>78</v>
      </c>
      <c r="E41" s="94" t="s">
        <v>77</v>
      </c>
      <c r="F41" s="74">
        <v>14.9</v>
      </c>
      <c r="G41" s="74">
        <v>114.9</v>
      </c>
    </row>
    <row r="42" spans="1:7" ht="39.6" x14ac:dyDescent="0.25">
      <c r="A42" s="72">
        <v>31</v>
      </c>
      <c r="B42" s="54">
        <v>106</v>
      </c>
      <c r="C42" s="2"/>
      <c r="D42" s="2"/>
      <c r="E42" s="88" t="s">
        <v>31</v>
      </c>
      <c r="F42" s="29">
        <f>F43+F47</f>
        <v>20736</v>
      </c>
      <c r="G42" s="29">
        <f>G43+G47</f>
        <v>21527</v>
      </c>
    </row>
    <row r="43" spans="1:7" ht="26.4" x14ac:dyDescent="0.25">
      <c r="A43" s="72">
        <v>32</v>
      </c>
      <c r="B43" s="54">
        <v>106</v>
      </c>
      <c r="C43" s="2" t="s">
        <v>252</v>
      </c>
      <c r="D43" s="2"/>
      <c r="E43" s="95" t="s">
        <v>661</v>
      </c>
      <c r="F43" s="29">
        <f>F44</f>
        <v>15929</v>
      </c>
      <c r="G43" s="29">
        <f>G44</f>
        <v>16540</v>
      </c>
    </row>
    <row r="44" spans="1:7" ht="26.4" x14ac:dyDescent="0.25">
      <c r="A44" s="72">
        <v>33</v>
      </c>
      <c r="B44" s="54">
        <v>106</v>
      </c>
      <c r="C44" s="2" t="s">
        <v>253</v>
      </c>
      <c r="D44" s="2"/>
      <c r="E44" s="88" t="s">
        <v>109</v>
      </c>
      <c r="F44" s="29">
        <f>F45+F46</f>
        <v>15929</v>
      </c>
      <c r="G44" s="29">
        <f>G45+G46</f>
        <v>16540</v>
      </c>
    </row>
    <row r="45" spans="1:7" ht="26.4" x14ac:dyDescent="0.25">
      <c r="A45" s="72">
        <v>34</v>
      </c>
      <c r="B45" s="55">
        <v>106</v>
      </c>
      <c r="C45" s="61" t="s">
        <v>253</v>
      </c>
      <c r="D45" s="4" t="s">
        <v>50</v>
      </c>
      <c r="E45" s="7" t="s">
        <v>81</v>
      </c>
      <c r="F45" s="63">
        <v>13904</v>
      </c>
      <c r="G45" s="63">
        <v>14460</v>
      </c>
    </row>
    <row r="46" spans="1:7" ht="26.4" x14ac:dyDescent="0.25">
      <c r="A46" s="72">
        <v>35</v>
      </c>
      <c r="B46" s="55">
        <v>106</v>
      </c>
      <c r="C46" s="61" t="s">
        <v>253</v>
      </c>
      <c r="D46" s="4">
        <v>240</v>
      </c>
      <c r="E46" s="94" t="s">
        <v>77</v>
      </c>
      <c r="F46" s="63">
        <v>2025</v>
      </c>
      <c r="G46" s="63">
        <v>2080</v>
      </c>
    </row>
    <row r="47" spans="1:7" ht="26.4" x14ac:dyDescent="0.25">
      <c r="A47" s="72">
        <v>36</v>
      </c>
      <c r="B47" s="54">
        <v>106</v>
      </c>
      <c r="C47" s="2" t="s">
        <v>189</v>
      </c>
      <c r="D47" s="2"/>
      <c r="E47" s="88" t="s">
        <v>106</v>
      </c>
      <c r="F47" s="29">
        <f>F48+F50</f>
        <v>4807</v>
      </c>
      <c r="G47" s="29">
        <f>G48+G50</f>
        <v>4987</v>
      </c>
    </row>
    <row r="48" spans="1:7" ht="26.4" x14ac:dyDescent="0.25">
      <c r="A48" s="72">
        <v>37</v>
      </c>
      <c r="B48" s="54">
        <v>106</v>
      </c>
      <c r="C48" s="2" t="s">
        <v>255</v>
      </c>
      <c r="D48" s="2"/>
      <c r="E48" s="88" t="s">
        <v>28</v>
      </c>
      <c r="F48" s="29">
        <f>F49</f>
        <v>1468</v>
      </c>
      <c r="G48" s="29">
        <f>G49</f>
        <v>1527</v>
      </c>
    </row>
    <row r="49" spans="1:7" ht="26.4" x14ac:dyDescent="0.25">
      <c r="A49" s="72">
        <v>38</v>
      </c>
      <c r="B49" s="55">
        <v>106</v>
      </c>
      <c r="C49" s="4" t="s">
        <v>255</v>
      </c>
      <c r="D49" s="4" t="s">
        <v>50</v>
      </c>
      <c r="E49" s="7" t="s">
        <v>81</v>
      </c>
      <c r="F49" s="63">
        <v>1468</v>
      </c>
      <c r="G49" s="63">
        <v>1527</v>
      </c>
    </row>
    <row r="50" spans="1:7" ht="30" customHeight="1" x14ac:dyDescent="0.25">
      <c r="A50" s="72">
        <v>39</v>
      </c>
      <c r="B50" s="90">
        <v>106</v>
      </c>
      <c r="C50" s="60" t="s">
        <v>254</v>
      </c>
      <c r="D50" s="10"/>
      <c r="E50" s="88" t="s">
        <v>107</v>
      </c>
      <c r="F50" s="29">
        <f>F51+F52</f>
        <v>3339</v>
      </c>
      <c r="G50" s="29">
        <f>G51+G52</f>
        <v>3460</v>
      </c>
    </row>
    <row r="51" spans="1:7" ht="26.4" x14ac:dyDescent="0.25">
      <c r="A51" s="72">
        <v>40</v>
      </c>
      <c r="B51" s="91">
        <v>106</v>
      </c>
      <c r="C51" s="61" t="s">
        <v>254</v>
      </c>
      <c r="D51" s="4" t="s">
        <v>50</v>
      </c>
      <c r="E51" s="7" t="s">
        <v>81</v>
      </c>
      <c r="F51" s="63">
        <v>2840</v>
      </c>
      <c r="G51" s="63">
        <v>2950</v>
      </c>
    </row>
    <row r="52" spans="1:7" ht="26.4" x14ac:dyDescent="0.25">
      <c r="A52" s="72">
        <v>41</v>
      </c>
      <c r="B52" s="91">
        <v>106</v>
      </c>
      <c r="C52" s="61" t="s">
        <v>254</v>
      </c>
      <c r="D52" s="4">
        <v>240</v>
      </c>
      <c r="E52" s="94" t="s">
        <v>77</v>
      </c>
      <c r="F52" s="63">
        <v>499</v>
      </c>
      <c r="G52" s="63">
        <v>510</v>
      </c>
    </row>
    <row r="53" spans="1:7" s="21" customFormat="1" x14ac:dyDescent="0.25">
      <c r="A53" s="72">
        <v>42</v>
      </c>
      <c r="B53" s="54">
        <v>111</v>
      </c>
      <c r="C53" s="2"/>
      <c r="D53" s="2"/>
      <c r="E53" s="88" t="s">
        <v>5</v>
      </c>
      <c r="F53" s="29">
        <f t="shared" ref="F53:G55" si="2">F54</f>
        <v>1500</v>
      </c>
      <c r="G53" s="29">
        <f t="shared" si="2"/>
        <v>2000</v>
      </c>
    </row>
    <row r="54" spans="1:7" x14ac:dyDescent="0.25">
      <c r="A54" s="72">
        <v>43</v>
      </c>
      <c r="B54" s="54">
        <v>111</v>
      </c>
      <c r="C54" s="2" t="s">
        <v>189</v>
      </c>
      <c r="D54" s="2"/>
      <c r="E54" s="88" t="s">
        <v>156</v>
      </c>
      <c r="F54" s="29">
        <f t="shared" si="2"/>
        <v>1500</v>
      </c>
      <c r="G54" s="29">
        <f t="shared" si="2"/>
        <v>2000</v>
      </c>
    </row>
    <row r="55" spans="1:7" x14ac:dyDescent="0.25">
      <c r="A55" s="72">
        <v>44</v>
      </c>
      <c r="B55" s="54">
        <v>111</v>
      </c>
      <c r="C55" s="2" t="s">
        <v>256</v>
      </c>
      <c r="D55" s="2"/>
      <c r="E55" s="88" t="s">
        <v>6</v>
      </c>
      <c r="F55" s="29">
        <f t="shared" si="2"/>
        <v>1500</v>
      </c>
      <c r="G55" s="29">
        <f t="shared" si="2"/>
        <v>2000</v>
      </c>
    </row>
    <row r="56" spans="1:7" s="21" customFormat="1" x14ac:dyDescent="0.25">
      <c r="A56" s="72">
        <v>45</v>
      </c>
      <c r="B56" s="55">
        <v>111</v>
      </c>
      <c r="C56" s="4" t="s">
        <v>256</v>
      </c>
      <c r="D56" s="4" t="s">
        <v>51</v>
      </c>
      <c r="E56" s="94" t="s">
        <v>52</v>
      </c>
      <c r="F56" s="63">
        <v>1500</v>
      </c>
      <c r="G56" s="63">
        <v>2000</v>
      </c>
    </row>
    <row r="57" spans="1:7" x14ac:dyDescent="0.25">
      <c r="A57" s="72">
        <v>46</v>
      </c>
      <c r="B57" s="54">
        <v>113</v>
      </c>
      <c r="C57" s="2"/>
      <c r="D57" s="2"/>
      <c r="E57" s="88" t="s">
        <v>25</v>
      </c>
      <c r="F57" s="29">
        <f>F58+F65+F87+F61+F73+F78</f>
        <v>44174.2</v>
      </c>
      <c r="G57" s="29">
        <f>G58+G65+G87+G61+G73+G78</f>
        <v>42504.9</v>
      </c>
    </row>
    <row r="58" spans="1:7" ht="26.4" x14ac:dyDescent="0.25">
      <c r="A58" s="72">
        <v>47</v>
      </c>
      <c r="B58" s="54">
        <v>113</v>
      </c>
      <c r="C58" s="2" t="s">
        <v>252</v>
      </c>
      <c r="D58" s="2"/>
      <c r="E58" s="95" t="s">
        <v>661</v>
      </c>
      <c r="F58" s="29">
        <f>F59</f>
        <v>6337.3</v>
      </c>
      <c r="G58" s="29">
        <f>G59</f>
        <v>4000</v>
      </c>
    </row>
    <row r="59" spans="1:7" ht="26.4" x14ac:dyDescent="0.25">
      <c r="A59" s="72">
        <v>48</v>
      </c>
      <c r="B59" s="54">
        <v>113</v>
      </c>
      <c r="C59" s="2" t="s">
        <v>257</v>
      </c>
      <c r="D59" s="2"/>
      <c r="E59" s="88" t="s">
        <v>417</v>
      </c>
      <c r="F59" s="29">
        <f>F60</f>
        <v>6337.3</v>
      </c>
      <c r="G59" s="29">
        <f>G60</f>
        <v>4000</v>
      </c>
    </row>
    <row r="60" spans="1:7" x14ac:dyDescent="0.25">
      <c r="A60" s="72">
        <v>49</v>
      </c>
      <c r="B60" s="55">
        <v>113</v>
      </c>
      <c r="C60" s="4" t="s">
        <v>257</v>
      </c>
      <c r="D60" s="52" t="s">
        <v>53</v>
      </c>
      <c r="E60" s="94" t="s">
        <v>54</v>
      </c>
      <c r="F60" s="63">
        <v>6337.3</v>
      </c>
      <c r="G60" s="63">
        <v>4000</v>
      </c>
    </row>
    <row r="61" spans="1:7" ht="39.6" x14ac:dyDescent="0.25">
      <c r="A61" s="72">
        <v>50</v>
      </c>
      <c r="B61" s="90">
        <v>113</v>
      </c>
      <c r="C61" s="10" t="s">
        <v>258</v>
      </c>
      <c r="D61" s="10"/>
      <c r="E61" s="95" t="s">
        <v>656</v>
      </c>
      <c r="F61" s="29">
        <f>F62</f>
        <v>10045</v>
      </c>
      <c r="G61" s="29">
        <f>G62</f>
        <v>10450</v>
      </c>
    </row>
    <row r="62" spans="1:7" ht="26.4" x14ac:dyDescent="0.25">
      <c r="A62" s="72">
        <v>51</v>
      </c>
      <c r="B62" s="1">
        <v>113</v>
      </c>
      <c r="C62" s="2" t="s">
        <v>320</v>
      </c>
      <c r="D62" s="2"/>
      <c r="E62" s="88" t="s">
        <v>109</v>
      </c>
      <c r="F62" s="29">
        <f>F63+F64</f>
        <v>10045</v>
      </c>
      <c r="G62" s="29">
        <f>G63+G64</f>
        <v>10450</v>
      </c>
    </row>
    <row r="63" spans="1:7" ht="26.4" x14ac:dyDescent="0.25">
      <c r="A63" s="72">
        <v>52</v>
      </c>
      <c r="B63" s="55">
        <v>113</v>
      </c>
      <c r="C63" s="61" t="s">
        <v>320</v>
      </c>
      <c r="D63" s="4" t="s">
        <v>50</v>
      </c>
      <c r="E63" s="94" t="s">
        <v>81</v>
      </c>
      <c r="F63" s="63">
        <v>9670</v>
      </c>
      <c r="G63" s="63">
        <v>10060</v>
      </c>
    </row>
    <row r="64" spans="1:7" ht="26.4" x14ac:dyDescent="0.25">
      <c r="A64" s="72">
        <v>53</v>
      </c>
      <c r="B64" s="55">
        <v>113</v>
      </c>
      <c r="C64" s="61" t="s">
        <v>320</v>
      </c>
      <c r="D64" s="4">
        <v>240</v>
      </c>
      <c r="E64" s="94" t="s">
        <v>77</v>
      </c>
      <c r="F64" s="63">
        <v>375</v>
      </c>
      <c r="G64" s="63">
        <v>390</v>
      </c>
    </row>
    <row r="65" spans="1:7" s="21" customFormat="1" ht="39.6" x14ac:dyDescent="0.25">
      <c r="A65" s="72">
        <v>54</v>
      </c>
      <c r="B65" s="54">
        <v>113</v>
      </c>
      <c r="C65" s="10" t="s">
        <v>249</v>
      </c>
      <c r="D65" s="2"/>
      <c r="E65" s="95" t="s">
        <v>587</v>
      </c>
      <c r="F65" s="29">
        <f>F66</f>
        <v>24812</v>
      </c>
      <c r="G65" s="29">
        <f>G66</f>
        <v>25010</v>
      </c>
    </row>
    <row r="66" spans="1:7" s="21" customFormat="1" ht="52.8" x14ac:dyDescent="0.25">
      <c r="A66" s="72">
        <v>55</v>
      </c>
      <c r="B66" s="54">
        <v>113</v>
      </c>
      <c r="C66" s="10" t="s">
        <v>250</v>
      </c>
      <c r="D66" s="2"/>
      <c r="E66" s="95" t="s">
        <v>659</v>
      </c>
      <c r="F66" s="29">
        <f>F67+F71</f>
        <v>24812</v>
      </c>
      <c r="G66" s="29">
        <f>G67+G71</f>
        <v>25010</v>
      </c>
    </row>
    <row r="67" spans="1:7" x14ac:dyDescent="0.25">
      <c r="A67" s="72">
        <v>56</v>
      </c>
      <c r="B67" s="54">
        <v>113</v>
      </c>
      <c r="C67" s="85" t="s">
        <v>620</v>
      </c>
      <c r="D67" s="2"/>
      <c r="E67" s="88" t="s">
        <v>182</v>
      </c>
      <c r="F67" s="29">
        <f>F68+F69+F70</f>
        <v>24512</v>
      </c>
      <c r="G67" s="29">
        <f>G68+G69+G70</f>
        <v>24510</v>
      </c>
    </row>
    <row r="68" spans="1:7" s="21" customFormat="1" x14ac:dyDescent="0.25">
      <c r="A68" s="72">
        <v>57</v>
      </c>
      <c r="B68" s="55">
        <v>113</v>
      </c>
      <c r="C68" s="4" t="s">
        <v>620</v>
      </c>
      <c r="D68" s="4" t="s">
        <v>44</v>
      </c>
      <c r="E68" s="94" t="s">
        <v>45</v>
      </c>
      <c r="F68" s="63">
        <v>13943</v>
      </c>
      <c r="G68" s="63">
        <v>13520</v>
      </c>
    </row>
    <row r="69" spans="1:7" ht="26.4" x14ac:dyDescent="0.25">
      <c r="A69" s="72">
        <v>58</v>
      </c>
      <c r="B69" s="55">
        <v>113</v>
      </c>
      <c r="C69" s="4" t="s">
        <v>620</v>
      </c>
      <c r="D69" s="4">
        <v>240</v>
      </c>
      <c r="E69" s="94" t="s">
        <v>77</v>
      </c>
      <c r="F69" s="63">
        <v>10499</v>
      </c>
      <c r="G69" s="63">
        <v>10920</v>
      </c>
    </row>
    <row r="70" spans="1:7" s="21" customFormat="1" x14ac:dyDescent="0.25">
      <c r="A70" s="72">
        <v>59</v>
      </c>
      <c r="B70" s="55">
        <v>113</v>
      </c>
      <c r="C70" s="4" t="s">
        <v>620</v>
      </c>
      <c r="D70" s="4" t="s">
        <v>79</v>
      </c>
      <c r="E70" s="94" t="s">
        <v>80</v>
      </c>
      <c r="F70" s="63">
        <v>70</v>
      </c>
      <c r="G70" s="63">
        <v>70</v>
      </c>
    </row>
    <row r="71" spans="1:7" s="21" customFormat="1" ht="26.4" x14ac:dyDescent="0.25">
      <c r="A71" s="72">
        <v>60</v>
      </c>
      <c r="B71" s="90">
        <v>113</v>
      </c>
      <c r="C71" s="10" t="s">
        <v>619</v>
      </c>
      <c r="D71" s="10"/>
      <c r="E71" s="95" t="s">
        <v>135</v>
      </c>
      <c r="F71" s="29">
        <f>F72</f>
        <v>300</v>
      </c>
      <c r="G71" s="29">
        <f>G72</f>
        <v>500</v>
      </c>
    </row>
    <row r="72" spans="1:7" s="64" customFormat="1" ht="26.4" x14ac:dyDescent="0.25">
      <c r="A72" s="72">
        <v>61</v>
      </c>
      <c r="B72" s="91">
        <v>113</v>
      </c>
      <c r="C72" s="12" t="s">
        <v>619</v>
      </c>
      <c r="D72" s="4">
        <v>240</v>
      </c>
      <c r="E72" s="94" t="s">
        <v>77</v>
      </c>
      <c r="F72" s="63">
        <v>300</v>
      </c>
      <c r="G72" s="63">
        <v>500</v>
      </c>
    </row>
    <row r="73" spans="1:7" s="21" customFormat="1" ht="52.8" x14ac:dyDescent="0.25">
      <c r="A73" s="72">
        <v>62</v>
      </c>
      <c r="B73" s="54">
        <v>113</v>
      </c>
      <c r="C73" s="2" t="s">
        <v>260</v>
      </c>
      <c r="D73" s="2"/>
      <c r="E73" s="95" t="s">
        <v>590</v>
      </c>
      <c r="F73" s="29">
        <f>F74+F76</f>
        <v>675</v>
      </c>
      <c r="G73" s="29">
        <f>G74+G76</f>
        <v>690</v>
      </c>
    </row>
    <row r="74" spans="1:7" ht="26.4" x14ac:dyDescent="0.25">
      <c r="A74" s="72">
        <v>63</v>
      </c>
      <c r="B74" s="54">
        <v>113</v>
      </c>
      <c r="C74" s="2" t="s">
        <v>324</v>
      </c>
      <c r="D74" s="2"/>
      <c r="E74" s="88" t="s">
        <v>356</v>
      </c>
      <c r="F74" s="29">
        <f>F75</f>
        <v>300</v>
      </c>
      <c r="G74" s="29">
        <f>G75</f>
        <v>300</v>
      </c>
    </row>
    <row r="75" spans="1:7" s="21" customFormat="1" ht="26.4" x14ac:dyDescent="0.25">
      <c r="A75" s="72">
        <v>64</v>
      </c>
      <c r="B75" s="55">
        <v>113</v>
      </c>
      <c r="C75" s="4" t="s">
        <v>324</v>
      </c>
      <c r="D75" s="4" t="s">
        <v>78</v>
      </c>
      <c r="E75" s="94" t="s">
        <v>77</v>
      </c>
      <c r="F75" s="63">
        <v>300</v>
      </c>
      <c r="G75" s="63">
        <v>300</v>
      </c>
    </row>
    <row r="76" spans="1:7" ht="52.8" x14ac:dyDescent="0.25">
      <c r="A76" s="72">
        <v>65</v>
      </c>
      <c r="B76" s="54">
        <v>113</v>
      </c>
      <c r="C76" s="32" t="s">
        <v>187</v>
      </c>
      <c r="D76" s="2"/>
      <c r="E76" s="88" t="s">
        <v>534</v>
      </c>
      <c r="F76" s="29">
        <f>F77</f>
        <v>375</v>
      </c>
      <c r="G76" s="29">
        <f>G77</f>
        <v>390</v>
      </c>
    </row>
    <row r="77" spans="1:7" ht="26.4" x14ac:dyDescent="0.25">
      <c r="A77" s="72">
        <v>66</v>
      </c>
      <c r="B77" s="55">
        <v>113</v>
      </c>
      <c r="C77" s="4" t="s">
        <v>187</v>
      </c>
      <c r="D77" s="4">
        <v>240</v>
      </c>
      <c r="E77" s="94" t="s">
        <v>77</v>
      </c>
      <c r="F77" s="74">
        <v>375</v>
      </c>
      <c r="G77" s="74">
        <v>390</v>
      </c>
    </row>
    <row r="78" spans="1:7" ht="52.8" x14ac:dyDescent="0.25">
      <c r="A78" s="72">
        <v>67</v>
      </c>
      <c r="B78" s="54">
        <v>113</v>
      </c>
      <c r="C78" s="32" t="s">
        <v>261</v>
      </c>
      <c r="D78" s="2"/>
      <c r="E78" s="95" t="s">
        <v>693</v>
      </c>
      <c r="F78" s="29">
        <f>F79+F82</f>
        <v>265</v>
      </c>
      <c r="G78" s="29">
        <f>G79+G82</f>
        <v>265</v>
      </c>
    </row>
    <row r="79" spans="1:7" ht="26.4" x14ac:dyDescent="0.25">
      <c r="A79" s="72">
        <v>68</v>
      </c>
      <c r="B79" s="54">
        <v>113</v>
      </c>
      <c r="C79" s="32" t="s">
        <v>262</v>
      </c>
      <c r="D79" s="2"/>
      <c r="E79" s="95" t="s">
        <v>147</v>
      </c>
      <c r="F79" s="29">
        <f>F80</f>
        <v>250</v>
      </c>
      <c r="G79" s="29">
        <f>G80</f>
        <v>250</v>
      </c>
    </row>
    <row r="80" spans="1:7" ht="39.6" x14ac:dyDescent="0.25">
      <c r="A80" s="72">
        <v>69</v>
      </c>
      <c r="B80" s="54">
        <v>113</v>
      </c>
      <c r="C80" s="32" t="s">
        <v>215</v>
      </c>
      <c r="D80" s="2"/>
      <c r="E80" s="88" t="s">
        <v>180</v>
      </c>
      <c r="F80" s="29">
        <f>F81</f>
        <v>250</v>
      </c>
      <c r="G80" s="29">
        <f>G81</f>
        <v>250</v>
      </c>
    </row>
    <row r="81" spans="1:7" ht="26.55" customHeight="1" x14ac:dyDescent="0.25">
      <c r="A81" s="72">
        <v>70</v>
      </c>
      <c r="B81" s="55">
        <v>113</v>
      </c>
      <c r="C81" s="52" t="s">
        <v>215</v>
      </c>
      <c r="D81" s="4">
        <v>240</v>
      </c>
      <c r="E81" s="94" t="s">
        <v>77</v>
      </c>
      <c r="F81" s="63">
        <v>250</v>
      </c>
      <c r="G81" s="63">
        <v>250</v>
      </c>
    </row>
    <row r="82" spans="1:7" ht="26.4" x14ac:dyDescent="0.25">
      <c r="A82" s="72">
        <v>71</v>
      </c>
      <c r="B82" s="54">
        <v>113</v>
      </c>
      <c r="C82" s="32" t="s">
        <v>263</v>
      </c>
      <c r="D82" s="2"/>
      <c r="E82" s="95" t="s">
        <v>149</v>
      </c>
      <c r="F82" s="29">
        <f>F83+F85</f>
        <v>15</v>
      </c>
      <c r="G82" s="29">
        <f>G83+G85</f>
        <v>15</v>
      </c>
    </row>
    <row r="83" spans="1:7" ht="26.4" x14ac:dyDescent="0.25">
      <c r="A83" s="72">
        <v>72</v>
      </c>
      <c r="B83" s="54">
        <v>113</v>
      </c>
      <c r="C83" s="32" t="s">
        <v>264</v>
      </c>
      <c r="D83" s="2"/>
      <c r="E83" s="88" t="s">
        <v>148</v>
      </c>
      <c r="F83" s="29">
        <f>F84</f>
        <v>7.5</v>
      </c>
      <c r="G83" s="29">
        <f>G84</f>
        <v>7.5</v>
      </c>
    </row>
    <row r="84" spans="1:7" ht="32.549999999999997" customHeight="1" x14ac:dyDescent="0.25">
      <c r="A84" s="72">
        <v>73</v>
      </c>
      <c r="B84" s="55">
        <v>113</v>
      </c>
      <c r="C84" s="52" t="s">
        <v>264</v>
      </c>
      <c r="D84" s="4">
        <v>240</v>
      </c>
      <c r="E84" s="94" t="s">
        <v>77</v>
      </c>
      <c r="F84" s="63">
        <v>7.5</v>
      </c>
      <c r="G84" s="63">
        <v>7.5</v>
      </c>
    </row>
    <row r="85" spans="1:7" ht="27" customHeight="1" x14ac:dyDescent="0.25">
      <c r="A85" s="72">
        <v>74</v>
      </c>
      <c r="B85" s="54">
        <v>113</v>
      </c>
      <c r="C85" s="32" t="s">
        <v>265</v>
      </c>
      <c r="D85" s="2"/>
      <c r="E85" s="88" t="s">
        <v>150</v>
      </c>
      <c r="F85" s="29">
        <f>F86</f>
        <v>7.5</v>
      </c>
      <c r="G85" s="29">
        <f>G86</f>
        <v>7.5</v>
      </c>
    </row>
    <row r="86" spans="1:7" ht="26.4" x14ac:dyDescent="0.25">
      <c r="A86" s="72">
        <v>75</v>
      </c>
      <c r="B86" s="55">
        <v>113</v>
      </c>
      <c r="C86" s="52" t="s">
        <v>265</v>
      </c>
      <c r="D86" s="4">
        <v>240</v>
      </c>
      <c r="E86" s="94" t="s">
        <v>77</v>
      </c>
      <c r="F86" s="63">
        <v>7.5</v>
      </c>
      <c r="G86" s="63">
        <v>7.5</v>
      </c>
    </row>
    <row r="87" spans="1:7" ht="26.4" x14ac:dyDescent="0.25">
      <c r="A87" s="72">
        <v>76</v>
      </c>
      <c r="B87" s="54">
        <v>113</v>
      </c>
      <c r="C87" s="2" t="s">
        <v>189</v>
      </c>
      <c r="D87" s="2"/>
      <c r="E87" s="88" t="s">
        <v>106</v>
      </c>
      <c r="F87" s="29">
        <f>F94+F96+F92+F90+F88</f>
        <v>2039.9</v>
      </c>
      <c r="G87" s="29">
        <f>G94+G96+G92+G90+G88</f>
        <v>2089.9</v>
      </c>
    </row>
    <row r="88" spans="1:7" ht="26.4" x14ac:dyDescent="0.25">
      <c r="A88" s="72">
        <v>77</v>
      </c>
      <c r="B88" s="54">
        <v>113</v>
      </c>
      <c r="C88" s="2" t="s">
        <v>563</v>
      </c>
      <c r="D88" s="2"/>
      <c r="E88" s="88" t="s">
        <v>706</v>
      </c>
      <c r="F88" s="29">
        <f>F89</f>
        <v>1500</v>
      </c>
      <c r="G88" s="29">
        <f>G89</f>
        <v>1500</v>
      </c>
    </row>
    <row r="89" spans="1:7" x14ac:dyDescent="0.25">
      <c r="A89" s="72">
        <v>78</v>
      </c>
      <c r="B89" s="55">
        <v>113</v>
      </c>
      <c r="C89" s="4" t="s">
        <v>563</v>
      </c>
      <c r="D89" s="4" t="s">
        <v>51</v>
      </c>
      <c r="E89" s="94" t="s">
        <v>52</v>
      </c>
      <c r="F89" s="63">
        <v>1500</v>
      </c>
      <c r="G89" s="63">
        <v>1500</v>
      </c>
    </row>
    <row r="90" spans="1:7" ht="39.6" x14ac:dyDescent="0.25">
      <c r="A90" s="72">
        <v>79</v>
      </c>
      <c r="B90" s="54">
        <v>113</v>
      </c>
      <c r="C90" s="2" t="s">
        <v>266</v>
      </c>
      <c r="D90" s="2"/>
      <c r="E90" s="88" t="s">
        <v>183</v>
      </c>
      <c r="F90" s="29">
        <f>F91</f>
        <v>200</v>
      </c>
      <c r="G90" s="29">
        <f>G91</f>
        <v>250</v>
      </c>
    </row>
    <row r="91" spans="1:7" ht="26.4" x14ac:dyDescent="0.25">
      <c r="A91" s="72">
        <v>80</v>
      </c>
      <c r="B91" s="55">
        <v>113</v>
      </c>
      <c r="C91" s="4" t="s">
        <v>266</v>
      </c>
      <c r="D91" s="4" t="s">
        <v>50</v>
      </c>
      <c r="E91" s="94" t="s">
        <v>81</v>
      </c>
      <c r="F91" s="63">
        <v>200</v>
      </c>
      <c r="G91" s="63">
        <v>250</v>
      </c>
    </row>
    <row r="92" spans="1:7" s="21" customFormat="1" ht="26.4" x14ac:dyDescent="0.25">
      <c r="A92" s="72">
        <v>81</v>
      </c>
      <c r="B92" s="54">
        <v>113</v>
      </c>
      <c r="C92" s="2" t="s">
        <v>370</v>
      </c>
      <c r="D92" s="4"/>
      <c r="E92" s="88" t="s">
        <v>373</v>
      </c>
      <c r="F92" s="29">
        <f>F93</f>
        <v>220</v>
      </c>
      <c r="G92" s="29">
        <f>G93</f>
        <v>220</v>
      </c>
    </row>
    <row r="93" spans="1:7" ht="26.4" x14ac:dyDescent="0.25">
      <c r="A93" s="72">
        <v>82</v>
      </c>
      <c r="B93" s="55">
        <v>113</v>
      </c>
      <c r="C93" s="4" t="s">
        <v>370</v>
      </c>
      <c r="D93" s="4" t="s">
        <v>78</v>
      </c>
      <c r="E93" s="94" t="s">
        <v>77</v>
      </c>
      <c r="F93" s="63">
        <v>220</v>
      </c>
      <c r="G93" s="63">
        <v>220</v>
      </c>
    </row>
    <row r="94" spans="1:7" s="21" customFormat="1" ht="66" x14ac:dyDescent="0.25">
      <c r="A94" s="72">
        <v>83</v>
      </c>
      <c r="B94" s="54">
        <v>113</v>
      </c>
      <c r="C94" s="2" t="s">
        <v>190</v>
      </c>
      <c r="D94" s="2"/>
      <c r="E94" s="88" t="s">
        <v>73</v>
      </c>
      <c r="F94" s="29">
        <f>F95</f>
        <v>0.2</v>
      </c>
      <c r="G94" s="29">
        <f>G95</f>
        <v>0.2</v>
      </c>
    </row>
    <row r="95" spans="1:7" ht="26.4" x14ac:dyDescent="0.25">
      <c r="A95" s="72">
        <v>84</v>
      </c>
      <c r="B95" s="55">
        <v>113</v>
      </c>
      <c r="C95" s="4" t="s">
        <v>190</v>
      </c>
      <c r="D95" s="4">
        <v>240</v>
      </c>
      <c r="E95" s="94" t="s">
        <v>77</v>
      </c>
      <c r="F95" s="74">
        <v>0.2</v>
      </c>
      <c r="G95" s="74">
        <v>0.2</v>
      </c>
    </row>
    <row r="96" spans="1:7" s="21" customFormat="1" ht="30" customHeight="1" x14ac:dyDescent="0.25">
      <c r="A96" s="72">
        <v>85</v>
      </c>
      <c r="B96" s="54">
        <v>113</v>
      </c>
      <c r="C96" s="2" t="s">
        <v>191</v>
      </c>
      <c r="D96" s="2"/>
      <c r="E96" s="88" t="s">
        <v>74</v>
      </c>
      <c r="F96" s="29">
        <f>F97</f>
        <v>119.7</v>
      </c>
      <c r="G96" s="29">
        <f>G97</f>
        <v>119.7</v>
      </c>
    </row>
    <row r="97" spans="1:7" ht="26.4" x14ac:dyDescent="0.25">
      <c r="A97" s="72">
        <v>86</v>
      </c>
      <c r="B97" s="55">
        <v>113</v>
      </c>
      <c r="C97" s="4" t="s">
        <v>191</v>
      </c>
      <c r="D97" s="4">
        <v>240</v>
      </c>
      <c r="E97" s="94" t="s">
        <v>77</v>
      </c>
      <c r="F97" s="74">
        <v>119.7</v>
      </c>
      <c r="G97" s="74">
        <v>119.7</v>
      </c>
    </row>
    <row r="98" spans="1:7" ht="31.2" x14ac:dyDescent="0.25">
      <c r="A98" s="72">
        <v>87</v>
      </c>
      <c r="B98" s="54">
        <v>300</v>
      </c>
      <c r="C98" s="2"/>
      <c r="D98" s="2"/>
      <c r="E98" s="93" t="s">
        <v>9</v>
      </c>
      <c r="F98" s="29">
        <f>F99+F123</f>
        <v>14782</v>
      </c>
      <c r="G98" s="29">
        <f>G99+G123</f>
        <v>16726</v>
      </c>
    </row>
    <row r="99" spans="1:7" ht="39.6" x14ac:dyDescent="0.25">
      <c r="A99" s="72">
        <v>88</v>
      </c>
      <c r="B99" s="54">
        <v>310</v>
      </c>
      <c r="C99" s="2"/>
      <c r="D99" s="2"/>
      <c r="E99" s="88" t="s">
        <v>497</v>
      </c>
      <c r="F99" s="29">
        <f>F100</f>
        <v>14482</v>
      </c>
      <c r="G99" s="29">
        <f>G100</f>
        <v>16426</v>
      </c>
    </row>
    <row r="100" spans="1:7" ht="39.6" x14ac:dyDescent="0.25">
      <c r="A100" s="72">
        <v>89</v>
      </c>
      <c r="B100" s="54">
        <v>310</v>
      </c>
      <c r="C100" s="2" t="s">
        <v>221</v>
      </c>
      <c r="D100" s="2"/>
      <c r="E100" s="95" t="s">
        <v>692</v>
      </c>
      <c r="F100" s="29">
        <f>F108+F101+F119</f>
        <v>14482</v>
      </c>
      <c r="G100" s="29">
        <f>G108+G101+G119</f>
        <v>16426</v>
      </c>
    </row>
    <row r="101" spans="1:7" ht="52.8" x14ac:dyDescent="0.25">
      <c r="A101" s="72">
        <v>90</v>
      </c>
      <c r="B101" s="54">
        <v>310</v>
      </c>
      <c r="C101" s="2" t="s">
        <v>219</v>
      </c>
      <c r="D101" s="2"/>
      <c r="E101" s="95" t="s">
        <v>159</v>
      </c>
      <c r="F101" s="29">
        <f>F102+F106+F104</f>
        <v>908</v>
      </c>
      <c r="G101" s="29">
        <f>G102+G106+G104</f>
        <v>925</v>
      </c>
    </row>
    <row r="102" spans="1:7" ht="39.6" x14ac:dyDescent="0.25">
      <c r="A102" s="72">
        <v>91</v>
      </c>
      <c r="B102" s="54">
        <v>310</v>
      </c>
      <c r="C102" s="32" t="s">
        <v>218</v>
      </c>
      <c r="D102" s="32"/>
      <c r="E102" s="88" t="s">
        <v>176</v>
      </c>
      <c r="F102" s="29">
        <f>F103</f>
        <v>383</v>
      </c>
      <c r="G102" s="29">
        <f>G103</f>
        <v>390</v>
      </c>
    </row>
    <row r="103" spans="1:7" ht="26.4" x14ac:dyDescent="0.25">
      <c r="A103" s="72">
        <v>92</v>
      </c>
      <c r="B103" s="55">
        <v>310</v>
      </c>
      <c r="C103" s="52" t="s">
        <v>218</v>
      </c>
      <c r="D103" s="4">
        <v>240</v>
      </c>
      <c r="E103" s="94" t="s">
        <v>77</v>
      </c>
      <c r="F103" s="63">
        <v>383</v>
      </c>
      <c r="G103" s="63">
        <v>390</v>
      </c>
    </row>
    <row r="104" spans="1:7" ht="52.8" x14ac:dyDescent="0.25">
      <c r="A104" s="72">
        <v>93</v>
      </c>
      <c r="B104" s="54">
        <v>310</v>
      </c>
      <c r="C104" s="2" t="s">
        <v>220</v>
      </c>
      <c r="D104" s="2"/>
      <c r="E104" s="88" t="s">
        <v>160</v>
      </c>
      <c r="F104" s="29">
        <f>F105</f>
        <v>500</v>
      </c>
      <c r="G104" s="29">
        <f>G105</f>
        <v>510</v>
      </c>
    </row>
    <row r="105" spans="1:7" ht="26.4" x14ac:dyDescent="0.25">
      <c r="A105" s="72">
        <v>94</v>
      </c>
      <c r="B105" s="55">
        <v>310</v>
      </c>
      <c r="C105" s="4" t="s">
        <v>220</v>
      </c>
      <c r="D105" s="4">
        <v>240</v>
      </c>
      <c r="E105" s="94" t="s">
        <v>77</v>
      </c>
      <c r="F105" s="63">
        <v>500</v>
      </c>
      <c r="G105" s="63">
        <v>510</v>
      </c>
    </row>
    <row r="106" spans="1:7" ht="39.6" x14ac:dyDescent="0.25">
      <c r="A106" s="72">
        <v>95</v>
      </c>
      <c r="B106" s="54">
        <v>310</v>
      </c>
      <c r="C106" s="2" t="s">
        <v>494</v>
      </c>
      <c r="D106" s="2"/>
      <c r="E106" s="88" t="s">
        <v>498</v>
      </c>
      <c r="F106" s="29">
        <f>F107</f>
        <v>25</v>
      </c>
      <c r="G106" s="29">
        <f>G107</f>
        <v>25</v>
      </c>
    </row>
    <row r="107" spans="1:7" ht="26.4" x14ac:dyDescent="0.25">
      <c r="A107" s="72">
        <v>96</v>
      </c>
      <c r="B107" s="55">
        <v>310</v>
      </c>
      <c r="C107" s="4" t="s">
        <v>494</v>
      </c>
      <c r="D107" s="4" t="s">
        <v>78</v>
      </c>
      <c r="E107" s="94" t="s">
        <v>77</v>
      </c>
      <c r="F107" s="63">
        <v>25</v>
      </c>
      <c r="G107" s="63">
        <v>25</v>
      </c>
    </row>
    <row r="108" spans="1:7" s="21" customFormat="1" ht="26.4" x14ac:dyDescent="0.25">
      <c r="A108" s="72">
        <v>97</v>
      </c>
      <c r="B108" s="54">
        <v>310</v>
      </c>
      <c r="C108" s="2" t="s">
        <v>224</v>
      </c>
      <c r="D108" s="2"/>
      <c r="E108" s="95" t="s">
        <v>161</v>
      </c>
      <c r="F108" s="29">
        <f>F109+F111+F115+F117+F113</f>
        <v>4516</v>
      </c>
      <c r="G108" s="29">
        <f>G109+G111+G115+G117+G113</f>
        <v>6071</v>
      </c>
    </row>
    <row r="109" spans="1:7" ht="26.4" x14ac:dyDescent="0.25">
      <c r="A109" s="72">
        <v>98</v>
      </c>
      <c r="B109" s="54">
        <v>310</v>
      </c>
      <c r="C109" s="2" t="s">
        <v>225</v>
      </c>
      <c r="D109" s="2"/>
      <c r="E109" s="88" t="s">
        <v>162</v>
      </c>
      <c r="F109" s="29">
        <f>F110</f>
        <v>1955</v>
      </c>
      <c r="G109" s="29">
        <f>G110</f>
        <v>2030</v>
      </c>
    </row>
    <row r="110" spans="1:7" ht="26.4" x14ac:dyDescent="0.25">
      <c r="A110" s="72">
        <v>99</v>
      </c>
      <c r="B110" s="55">
        <v>310</v>
      </c>
      <c r="C110" s="4" t="s">
        <v>225</v>
      </c>
      <c r="D110" s="4">
        <v>240</v>
      </c>
      <c r="E110" s="94" t="s">
        <v>77</v>
      </c>
      <c r="F110" s="63">
        <v>1955</v>
      </c>
      <c r="G110" s="63">
        <v>2030</v>
      </c>
    </row>
    <row r="111" spans="1:7" ht="26.4" x14ac:dyDescent="0.25">
      <c r="A111" s="72">
        <v>100</v>
      </c>
      <c r="B111" s="54">
        <v>310</v>
      </c>
      <c r="C111" s="2" t="s">
        <v>226</v>
      </c>
      <c r="D111" s="2"/>
      <c r="E111" s="88" t="s">
        <v>177</v>
      </c>
      <c r="F111" s="29">
        <f>F112</f>
        <v>1025</v>
      </c>
      <c r="G111" s="29">
        <f>G112</f>
        <v>2500</v>
      </c>
    </row>
    <row r="112" spans="1:7" ht="26.4" x14ac:dyDescent="0.25">
      <c r="A112" s="72">
        <v>101</v>
      </c>
      <c r="B112" s="55">
        <v>310</v>
      </c>
      <c r="C112" s="4" t="s">
        <v>226</v>
      </c>
      <c r="D112" s="4">
        <v>240</v>
      </c>
      <c r="E112" s="94" t="s">
        <v>77</v>
      </c>
      <c r="F112" s="63">
        <v>1025</v>
      </c>
      <c r="G112" s="63">
        <v>2500</v>
      </c>
    </row>
    <row r="113" spans="1:7" ht="39.6" x14ac:dyDescent="0.25">
      <c r="A113" s="72">
        <v>102</v>
      </c>
      <c r="B113" s="54">
        <v>310</v>
      </c>
      <c r="C113" s="2" t="s">
        <v>335</v>
      </c>
      <c r="D113" s="2"/>
      <c r="E113" s="88" t="s">
        <v>336</v>
      </c>
      <c r="F113" s="29">
        <f>F114</f>
        <v>365</v>
      </c>
      <c r="G113" s="29">
        <f>G114</f>
        <v>365</v>
      </c>
    </row>
    <row r="114" spans="1:7" ht="26.4" x14ac:dyDescent="0.25">
      <c r="A114" s="72">
        <v>103</v>
      </c>
      <c r="B114" s="55">
        <v>310</v>
      </c>
      <c r="C114" s="4" t="s">
        <v>335</v>
      </c>
      <c r="D114" s="4" t="s">
        <v>72</v>
      </c>
      <c r="E114" s="94" t="s">
        <v>634</v>
      </c>
      <c r="F114" s="63">
        <v>365</v>
      </c>
      <c r="G114" s="63">
        <v>365</v>
      </c>
    </row>
    <row r="115" spans="1:7" ht="26.4" x14ac:dyDescent="0.25">
      <c r="A115" s="72">
        <v>104</v>
      </c>
      <c r="B115" s="54">
        <v>310</v>
      </c>
      <c r="C115" s="2" t="s">
        <v>228</v>
      </c>
      <c r="D115" s="2"/>
      <c r="E115" s="88" t="s">
        <v>216</v>
      </c>
      <c r="F115" s="29">
        <f>F116</f>
        <v>36</v>
      </c>
      <c r="G115" s="29">
        <f>G116</f>
        <v>36</v>
      </c>
    </row>
    <row r="116" spans="1:7" ht="26.4" x14ac:dyDescent="0.25">
      <c r="A116" s="72">
        <v>105</v>
      </c>
      <c r="B116" s="55">
        <v>310</v>
      </c>
      <c r="C116" s="52" t="s">
        <v>228</v>
      </c>
      <c r="D116" s="52" t="s">
        <v>72</v>
      </c>
      <c r="E116" s="94" t="s">
        <v>634</v>
      </c>
      <c r="F116" s="63">
        <v>36</v>
      </c>
      <c r="G116" s="63">
        <v>36</v>
      </c>
    </row>
    <row r="117" spans="1:7" s="78" customFormat="1" ht="39.6" x14ac:dyDescent="0.25">
      <c r="A117" s="72">
        <v>106</v>
      </c>
      <c r="B117" s="54">
        <v>310</v>
      </c>
      <c r="C117" s="2" t="s">
        <v>227</v>
      </c>
      <c r="D117" s="2"/>
      <c r="E117" s="88" t="s">
        <v>217</v>
      </c>
      <c r="F117" s="29">
        <f>F118</f>
        <v>1135</v>
      </c>
      <c r="G117" s="29">
        <f>G118</f>
        <v>1140</v>
      </c>
    </row>
    <row r="118" spans="1:7" s="78" customFormat="1" ht="26.4" x14ac:dyDescent="0.25">
      <c r="A118" s="72">
        <v>107</v>
      </c>
      <c r="B118" s="55">
        <v>310</v>
      </c>
      <c r="C118" s="4" t="s">
        <v>227</v>
      </c>
      <c r="D118" s="4">
        <v>240</v>
      </c>
      <c r="E118" s="94" t="s">
        <v>77</v>
      </c>
      <c r="F118" s="63">
        <v>1135</v>
      </c>
      <c r="G118" s="63">
        <v>1140</v>
      </c>
    </row>
    <row r="119" spans="1:7" ht="39.6" customHeight="1" x14ac:dyDescent="0.25">
      <c r="A119" s="72">
        <v>108</v>
      </c>
      <c r="B119" s="54">
        <v>310</v>
      </c>
      <c r="C119" s="2" t="s">
        <v>222</v>
      </c>
      <c r="D119" s="2"/>
      <c r="E119" s="95" t="s">
        <v>701</v>
      </c>
      <c r="F119" s="29">
        <f>F120</f>
        <v>9058</v>
      </c>
      <c r="G119" s="29">
        <f>G120</f>
        <v>9430</v>
      </c>
    </row>
    <row r="120" spans="1:7" s="64" customFormat="1" ht="41.55" customHeight="1" x14ac:dyDescent="0.25">
      <c r="A120" s="72">
        <v>109</v>
      </c>
      <c r="B120" s="54">
        <v>310</v>
      </c>
      <c r="C120" s="2" t="s">
        <v>223</v>
      </c>
      <c r="D120" s="2"/>
      <c r="E120" s="88" t="s">
        <v>165</v>
      </c>
      <c r="F120" s="29">
        <f>F121+F122</f>
        <v>9058</v>
      </c>
      <c r="G120" s="29">
        <f>G121+G122</f>
        <v>9430</v>
      </c>
    </row>
    <row r="121" spans="1:7" x14ac:dyDescent="0.25">
      <c r="A121" s="72">
        <v>110</v>
      </c>
      <c r="B121" s="55">
        <v>310</v>
      </c>
      <c r="C121" s="4" t="s">
        <v>223</v>
      </c>
      <c r="D121" s="4" t="s">
        <v>44</v>
      </c>
      <c r="E121" s="94" t="s">
        <v>45</v>
      </c>
      <c r="F121" s="63">
        <v>8308</v>
      </c>
      <c r="G121" s="63">
        <v>8650</v>
      </c>
    </row>
    <row r="122" spans="1:7" s="21" customFormat="1" ht="26.4" x14ac:dyDescent="0.25">
      <c r="A122" s="72">
        <v>111</v>
      </c>
      <c r="B122" s="55">
        <v>310</v>
      </c>
      <c r="C122" s="4" t="s">
        <v>223</v>
      </c>
      <c r="D122" s="4">
        <v>240</v>
      </c>
      <c r="E122" s="94" t="s">
        <v>77</v>
      </c>
      <c r="F122" s="63">
        <v>750</v>
      </c>
      <c r="G122" s="63">
        <v>780</v>
      </c>
    </row>
    <row r="123" spans="1:7" s="21" customFormat="1" ht="26.4" x14ac:dyDescent="0.25">
      <c r="A123" s="72">
        <v>112</v>
      </c>
      <c r="B123" s="54">
        <v>314</v>
      </c>
      <c r="C123" s="2"/>
      <c r="D123" s="2"/>
      <c r="E123" s="88" t="s">
        <v>10</v>
      </c>
      <c r="F123" s="29">
        <f>F124+F128</f>
        <v>300</v>
      </c>
      <c r="G123" s="29">
        <f>G124+G128</f>
        <v>300</v>
      </c>
    </row>
    <row r="124" spans="1:7" ht="39.6" x14ac:dyDescent="0.25">
      <c r="A124" s="72">
        <v>113</v>
      </c>
      <c r="B124" s="54">
        <v>314</v>
      </c>
      <c r="C124" s="2" t="s">
        <v>221</v>
      </c>
      <c r="D124" s="2"/>
      <c r="E124" s="95" t="s">
        <v>692</v>
      </c>
      <c r="F124" s="29">
        <f t="shared" ref="F124:G126" si="3">F125</f>
        <v>150</v>
      </c>
      <c r="G124" s="29">
        <f t="shared" si="3"/>
        <v>150</v>
      </c>
    </row>
    <row r="125" spans="1:7" ht="52.8" x14ac:dyDescent="0.25">
      <c r="A125" s="72">
        <v>114</v>
      </c>
      <c r="B125" s="54">
        <v>314</v>
      </c>
      <c r="C125" s="2" t="s">
        <v>231</v>
      </c>
      <c r="D125" s="2"/>
      <c r="E125" s="95" t="s">
        <v>164</v>
      </c>
      <c r="F125" s="29">
        <f t="shared" si="3"/>
        <v>150</v>
      </c>
      <c r="G125" s="29">
        <f t="shared" si="3"/>
        <v>150</v>
      </c>
    </row>
    <row r="126" spans="1:7" ht="26.4" x14ac:dyDescent="0.25">
      <c r="A126" s="72">
        <v>115</v>
      </c>
      <c r="B126" s="54">
        <v>314</v>
      </c>
      <c r="C126" s="2" t="s">
        <v>230</v>
      </c>
      <c r="D126" s="2"/>
      <c r="E126" s="88" t="s">
        <v>229</v>
      </c>
      <c r="F126" s="29">
        <f t="shared" si="3"/>
        <v>150</v>
      </c>
      <c r="G126" s="29">
        <f t="shared" si="3"/>
        <v>150</v>
      </c>
    </row>
    <row r="127" spans="1:7" ht="26.4" x14ac:dyDescent="0.25">
      <c r="A127" s="72">
        <v>116</v>
      </c>
      <c r="B127" s="55">
        <v>314</v>
      </c>
      <c r="C127" s="4" t="s">
        <v>230</v>
      </c>
      <c r="D127" s="52" t="s">
        <v>72</v>
      </c>
      <c r="E127" s="94" t="s">
        <v>634</v>
      </c>
      <c r="F127" s="63">
        <v>150</v>
      </c>
      <c r="G127" s="63">
        <v>150</v>
      </c>
    </row>
    <row r="128" spans="1:7" s="21" customFormat="1" ht="39.6" x14ac:dyDescent="0.25">
      <c r="A128" s="72">
        <v>117</v>
      </c>
      <c r="B128" s="54">
        <v>314</v>
      </c>
      <c r="C128" s="2" t="s">
        <v>440</v>
      </c>
      <c r="D128" s="2"/>
      <c r="E128" s="95" t="s">
        <v>694</v>
      </c>
      <c r="F128" s="29">
        <f>F129</f>
        <v>150</v>
      </c>
      <c r="G128" s="29">
        <f>G129</f>
        <v>150</v>
      </c>
    </row>
    <row r="129" spans="1:7" s="21" customFormat="1" ht="39.6" x14ac:dyDescent="0.25">
      <c r="A129" s="72">
        <v>118</v>
      </c>
      <c r="B129" s="54">
        <v>314</v>
      </c>
      <c r="C129" s="2" t="s">
        <v>455</v>
      </c>
      <c r="D129" s="2"/>
      <c r="E129" s="88" t="s">
        <v>456</v>
      </c>
      <c r="F129" s="29">
        <f>F130</f>
        <v>150</v>
      </c>
      <c r="G129" s="29">
        <f>G130</f>
        <v>150</v>
      </c>
    </row>
    <row r="130" spans="1:7" ht="26.4" x14ac:dyDescent="0.25">
      <c r="A130" s="72">
        <v>119</v>
      </c>
      <c r="B130" s="55">
        <v>314</v>
      </c>
      <c r="C130" s="4" t="s">
        <v>455</v>
      </c>
      <c r="D130" s="4">
        <v>240</v>
      </c>
      <c r="E130" s="94" t="s">
        <v>77</v>
      </c>
      <c r="F130" s="63">
        <v>150</v>
      </c>
      <c r="G130" s="63">
        <v>150</v>
      </c>
    </row>
    <row r="131" spans="1:7" ht="15.6" x14ac:dyDescent="0.25">
      <c r="A131" s="72">
        <v>120</v>
      </c>
      <c r="B131" s="54">
        <v>400</v>
      </c>
      <c r="C131" s="2"/>
      <c r="D131" s="2"/>
      <c r="E131" s="93" t="s">
        <v>11</v>
      </c>
      <c r="F131" s="29">
        <f>F132+F149+F162+F173+F140+F145</f>
        <v>191223.4</v>
      </c>
      <c r="G131" s="29">
        <f>G132+G149+G162+G173+G140+G145</f>
        <v>187361.69999999998</v>
      </c>
    </row>
    <row r="132" spans="1:7" x14ac:dyDescent="0.25">
      <c r="A132" s="72">
        <v>121</v>
      </c>
      <c r="B132" s="54">
        <v>405</v>
      </c>
      <c r="C132" s="2"/>
      <c r="D132" s="2"/>
      <c r="E132" s="88" t="s">
        <v>185</v>
      </c>
      <c r="F132" s="29">
        <f>F133</f>
        <v>1103.4000000000001</v>
      </c>
      <c r="G132" s="29">
        <f>G133</f>
        <v>1103.4000000000001</v>
      </c>
    </row>
    <row r="133" spans="1:7" x14ac:dyDescent="0.25">
      <c r="A133" s="72">
        <v>122</v>
      </c>
      <c r="B133" s="54">
        <v>405</v>
      </c>
      <c r="C133" s="2" t="s">
        <v>189</v>
      </c>
      <c r="D133" s="2"/>
      <c r="E133" s="88" t="s">
        <v>156</v>
      </c>
      <c r="F133" s="29">
        <f>F136+F134+F138</f>
        <v>1103.4000000000001</v>
      </c>
      <c r="G133" s="29">
        <f>G136+G134+G138</f>
        <v>1103.4000000000001</v>
      </c>
    </row>
    <row r="134" spans="1:7" ht="26.4" x14ac:dyDescent="0.25">
      <c r="A134" s="72">
        <v>123</v>
      </c>
      <c r="B134" s="54">
        <v>405</v>
      </c>
      <c r="C134" s="32" t="s">
        <v>347</v>
      </c>
      <c r="D134" s="32"/>
      <c r="E134" s="88" t="s">
        <v>348</v>
      </c>
      <c r="F134" s="29">
        <f>F135</f>
        <v>40</v>
      </c>
      <c r="G134" s="29">
        <f>G135</f>
        <v>40</v>
      </c>
    </row>
    <row r="135" spans="1:7" ht="26.4" x14ac:dyDescent="0.25">
      <c r="A135" s="72">
        <v>124</v>
      </c>
      <c r="B135" s="55">
        <v>405</v>
      </c>
      <c r="C135" s="52" t="s">
        <v>347</v>
      </c>
      <c r="D135" s="4">
        <v>240</v>
      </c>
      <c r="E135" s="94" t="s">
        <v>77</v>
      </c>
      <c r="F135" s="63">
        <v>40</v>
      </c>
      <c r="G135" s="63">
        <v>40</v>
      </c>
    </row>
    <row r="136" spans="1:7" ht="39.6" x14ac:dyDescent="0.25">
      <c r="A136" s="72">
        <v>125</v>
      </c>
      <c r="B136" s="54">
        <v>405</v>
      </c>
      <c r="C136" s="10" t="s">
        <v>192</v>
      </c>
      <c r="D136" s="2"/>
      <c r="E136" s="88" t="s">
        <v>491</v>
      </c>
      <c r="F136" s="29">
        <f>F137</f>
        <v>789.5</v>
      </c>
      <c r="G136" s="29">
        <f>G137</f>
        <v>789.5</v>
      </c>
    </row>
    <row r="137" spans="1:7" ht="26.4" x14ac:dyDescent="0.25">
      <c r="A137" s="72">
        <v>126</v>
      </c>
      <c r="B137" s="55">
        <v>405</v>
      </c>
      <c r="C137" s="4" t="s">
        <v>192</v>
      </c>
      <c r="D137" s="4">
        <v>240</v>
      </c>
      <c r="E137" s="94" t="s">
        <v>77</v>
      </c>
      <c r="F137" s="74">
        <v>789.5</v>
      </c>
      <c r="G137" s="74">
        <v>789.5</v>
      </c>
    </row>
    <row r="138" spans="1:7" s="64" customFormat="1" ht="52.8" x14ac:dyDescent="0.25">
      <c r="A138" s="72">
        <v>127</v>
      </c>
      <c r="B138" s="54">
        <v>405</v>
      </c>
      <c r="C138" s="2" t="s">
        <v>569</v>
      </c>
      <c r="D138" s="2"/>
      <c r="E138" s="88" t="s">
        <v>570</v>
      </c>
      <c r="F138" s="29">
        <f>F139</f>
        <v>273.89999999999998</v>
      </c>
      <c r="G138" s="29">
        <f>G139</f>
        <v>273.89999999999998</v>
      </c>
    </row>
    <row r="139" spans="1:7" ht="26.4" x14ac:dyDescent="0.25">
      <c r="A139" s="72">
        <v>128</v>
      </c>
      <c r="B139" s="55">
        <v>405</v>
      </c>
      <c r="C139" s="4" t="s">
        <v>569</v>
      </c>
      <c r="D139" s="4">
        <v>240</v>
      </c>
      <c r="E139" s="94" t="s">
        <v>77</v>
      </c>
      <c r="F139" s="74">
        <v>273.89999999999998</v>
      </c>
      <c r="G139" s="74">
        <v>273.89999999999998</v>
      </c>
    </row>
    <row r="140" spans="1:7" s="64" customFormat="1" x14ac:dyDescent="0.25">
      <c r="A140" s="72">
        <v>129</v>
      </c>
      <c r="B140" s="54">
        <v>406</v>
      </c>
      <c r="C140" s="2"/>
      <c r="D140" s="2"/>
      <c r="E140" s="88" t="s">
        <v>55</v>
      </c>
      <c r="F140" s="29">
        <f t="shared" ref="F140:G143" si="4">F141</f>
        <v>970</v>
      </c>
      <c r="G140" s="29">
        <f t="shared" si="4"/>
        <v>1050</v>
      </c>
    </row>
    <row r="141" spans="1:7" ht="39.6" x14ac:dyDescent="0.25">
      <c r="A141" s="72">
        <v>130</v>
      </c>
      <c r="B141" s="54">
        <v>406</v>
      </c>
      <c r="C141" s="32" t="s">
        <v>232</v>
      </c>
      <c r="D141" s="2"/>
      <c r="E141" s="95" t="s">
        <v>690</v>
      </c>
      <c r="F141" s="29">
        <f t="shared" si="4"/>
        <v>970</v>
      </c>
      <c r="G141" s="29">
        <f t="shared" si="4"/>
        <v>1050</v>
      </c>
    </row>
    <row r="142" spans="1:7" s="64" customFormat="1" ht="26.4" x14ac:dyDescent="0.25">
      <c r="A142" s="72">
        <v>131</v>
      </c>
      <c r="B142" s="1">
        <v>406</v>
      </c>
      <c r="C142" s="2" t="s">
        <v>432</v>
      </c>
      <c r="D142" s="2"/>
      <c r="E142" s="95" t="s">
        <v>429</v>
      </c>
      <c r="F142" s="29">
        <f t="shared" si="4"/>
        <v>970</v>
      </c>
      <c r="G142" s="29">
        <f t="shared" si="4"/>
        <v>1050</v>
      </c>
    </row>
    <row r="143" spans="1:7" x14ac:dyDescent="0.25">
      <c r="A143" s="72">
        <v>132</v>
      </c>
      <c r="B143" s="54">
        <v>406</v>
      </c>
      <c r="C143" s="32" t="s">
        <v>387</v>
      </c>
      <c r="D143" s="2"/>
      <c r="E143" s="88" t="s">
        <v>69</v>
      </c>
      <c r="F143" s="29">
        <f t="shared" si="4"/>
        <v>970</v>
      </c>
      <c r="G143" s="29">
        <f t="shared" si="4"/>
        <v>1050</v>
      </c>
    </row>
    <row r="144" spans="1:7" s="64" customFormat="1" ht="26.4" x14ac:dyDescent="0.25">
      <c r="A144" s="72">
        <v>133</v>
      </c>
      <c r="B144" s="55">
        <v>406</v>
      </c>
      <c r="C144" s="52" t="s">
        <v>387</v>
      </c>
      <c r="D144" s="4">
        <v>240</v>
      </c>
      <c r="E144" s="94" t="s">
        <v>77</v>
      </c>
      <c r="F144" s="63">
        <v>970</v>
      </c>
      <c r="G144" s="63">
        <v>1050</v>
      </c>
    </row>
    <row r="145" spans="1:7" s="21" customFormat="1" x14ac:dyDescent="0.25">
      <c r="A145" s="72">
        <v>134</v>
      </c>
      <c r="B145" s="54">
        <v>407</v>
      </c>
      <c r="C145" s="2"/>
      <c r="D145" s="2"/>
      <c r="E145" s="88" t="s">
        <v>84</v>
      </c>
      <c r="F145" s="29">
        <f t="shared" ref="F145:G147" si="5">F146</f>
        <v>84</v>
      </c>
      <c r="G145" s="29">
        <f t="shared" si="5"/>
        <v>85</v>
      </c>
    </row>
    <row r="146" spans="1:7" x14ac:dyDescent="0.25">
      <c r="A146" s="72">
        <v>135</v>
      </c>
      <c r="B146" s="54">
        <v>407</v>
      </c>
      <c r="C146" s="2" t="s">
        <v>189</v>
      </c>
      <c r="D146" s="2"/>
      <c r="E146" s="88" t="s">
        <v>156</v>
      </c>
      <c r="F146" s="29">
        <f t="shared" si="5"/>
        <v>84</v>
      </c>
      <c r="G146" s="29">
        <f t="shared" si="5"/>
        <v>85</v>
      </c>
    </row>
    <row r="147" spans="1:7" x14ac:dyDescent="0.25">
      <c r="A147" s="72">
        <v>136</v>
      </c>
      <c r="B147" s="54">
        <v>407</v>
      </c>
      <c r="C147" s="2" t="s">
        <v>553</v>
      </c>
      <c r="D147" s="2"/>
      <c r="E147" s="88" t="s">
        <v>554</v>
      </c>
      <c r="F147" s="29">
        <f t="shared" si="5"/>
        <v>84</v>
      </c>
      <c r="G147" s="29">
        <f t="shared" si="5"/>
        <v>85</v>
      </c>
    </row>
    <row r="148" spans="1:7" s="64" customFormat="1" ht="26.4" x14ac:dyDescent="0.25">
      <c r="A148" s="72">
        <v>137</v>
      </c>
      <c r="B148" s="55">
        <v>407</v>
      </c>
      <c r="C148" s="4" t="s">
        <v>553</v>
      </c>
      <c r="D148" s="4">
        <v>240</v>
      </c>
      <c r="E148" s="94" t="s">
        <v>77</v>
      </c>
      <c r="F148" s="63">
        <v>84</v>
      </c>
      <c r="G148" s="63">
        <v>85</v>
      </c>
    </row>
    <row r="149" spans="1:7" x14ac:dyDescent="0.25">
      <c r="A149" s="72">
        <v>138</v>
      </c>
      <c r="B149" s="54">
        <v>408</v>
      </c>
      <c r="C149" s="2"/>
      <c r="D149" s="2"/>
      <c r="E149" s="88" t="s">
        <v>12</v>
      </c>
      <c r="F149" s="29">
        <f>F150+F159</f>
        <v>102173</v>
      </c>
      <c r="G149" s="29">
        <f>G150+G159</f>
        <v>97924</v>
      </c>
    </row>
    <row r="150" spans="1:7" s="21" customFormat="1" ht="26.4" x14ac:dyDescent="0.25">
      <c r="A150" s="72">
        <v>139</v>
      </c>
      <c r="B150" s="54">
        <v>408</v>
      </c>
      <c r="C150" s="2" t="s">
        <v>234</v>
      </c>
      <c r="D150" s="2"/>
      <c r="E150" s="95" t="s">
        <v>691</v>
      </c>
      <c r="F150" s="29">
        <f>F151+F156</f>
        <v>101803</v>
      </c>
      <c r="G150" s="29">
        <f>G151+G156</f>
        <v>97524</v>
      </c>
    </row>
    <row r="151" spans="1:7" ht="41.1" customHeight="1" x14ac:dyDescent="0.25">
      <c r="A151" s="72">
        <v>140</v>
      </c>
      <c r="B151" s="54">
        <v>408</v>
      </c>
      <c r="C151" s="2" t="s">
        <v>235</v>
      </c>
      <c r="D151" s="2"/>
      <c r="E151" s="95" t="s">
        <v>132</v>
      </c>
      <c r="F151" s="29">
        <f>F152+F154</f>
        <v>101595</v>
      </c>
      <c r="G151" s="29">
        <f>G152+G154</f>
        <v>97304</v>
      </c>
    </row>
    <row r="152" spans="1:7" ht="39.6" x14ac:dyDescent="0.25">
      <c r="A152" s="72">
        <v>141</v>
      </c>
      <c r="B152" s="54">
        <v>408</v>
      </c>
      <c r="C152" s="2" t="s">
        <v>419</v>
      </c>
      <c r="D152" s="2"/>
      <c r="E152" s="88" t="s">
        <v>133</v>
      </c>
      <c r="F152" s="29">
        <f>F153</f>
        <v>75300</v>
      </c>
      <c r="G152" s="29">
        <f>G153</f>
        <v>82824</v>
      </c>
    </row>
    <row r="153" spans="1:7" ht="39.6" x14ac:dyDescent="0.25">
      <c r="A153" s="72">
        <v>142</v>
      </c>
      <c r="B153" s="55">
        <v>408</v>
      </c>
      <c r="C153" s="4" t="s">
        <v>419</v>
      </c>
      <c r="D153" s="4" t="s">
        <v>56</v>
      </c>
      <c r="E153" s="94" t="s">
        <v>518</v>
      </c>
      <c r="F153" s="63">
        <f>75300</f>
        <v>75300</v>
      </c>
      <c r="G153" s="63">
        <f>82824</f>
        <v>82824</v>
      </c>
    </row>
    <row r="154" spans="1:7" x14ac:dyDescent="0.25">
      <c r="A154" s="72">
        <v>143</v>
      </c>
      <c r="B154" s="54">
        <v>408</v>
      </c>
      <c r="C154" s="2" t="s">
        <v>648</v>
      </c>
      <c r="D154" s="2"/>
      <c r="E154" s="88" t="s">
        <v>649</v>
      </c>
      <c r="F154" s="29">
        <f>F155</f>
        <v>26295</v>
      </c>
      <c r="G154" s="29">
        <f>G155</f>
        <v>14480</v>
      </c>
    </row>
    <row r="155" spans="1:7" ht="39.6" x14ac:dyDescent="0.25">
      <c r="A155" s="72">
        <v>144</v>
      </c>
      <c r="B155" s="55">
        <v>408</v>
      </c>
      <c r="C155" s="4" t="s">
        <v>648</v>
      </c>
      <c r="D155" s="4" t="s">
        <v>56</v>
      </c>
      <c r="E155" s="94" t="s">
        <v>518</v>
      </c>
      <c r="F155" s="63">
        <v>26295</v>
      </c>
      <c r="G155" s="63">
        <v>14480</v>
      </c>
    </row>
    <row r="156" spans="1:7" s="21" customFormat="1" ht="26.4" x14ac:dyDescent="0.25">
      <c r="A156" s="72">
        <v>145</v>
      </c>
      <c r="B156" s="54">
        <v>408</v>
      </c>
      <c r="C156" s="2" t="s">
        <v>552</v>
      </c>
      <c r="D156" s="4"/>
      <c r="E156" s="95" t="s">
        <v>559</v>
      </c>
      <c r="F156" s="29">
        <f>F157</f>
        <v>208</v>
      </c>
      <c r="G156" s="29">
        <f>G157</f>
        <v>220</v>
      </c>
    </row>
    <row r="157" spans="1:7" s="21" customFormat="1" ht="39.6" x14ac:dyDescent="0.25">
      <c r="A157" s="72">
        <v>146</v>
      </c>
      <c r="B157" s="54">
        <v>408</v>
      </c>
      <c r="C157" s="2" t="s">
        <v>550</v>
      </c>
      <c r="D157" s="2"/>
      <c r="E157" s="88" t="s">
        <v>551</v>
      </c>
      <c r="F157" s="29">
        <f>F158</f>
        <v>208</v>
      </c>
      <c r="G157" s="29">
        <f>G158</f>
        <v>220</v>
      </c>
    </row>
    <row r="158" spans="1:7" ht="39.6" x14ac:dyDescent="0.25">
      <c r="A158" s="72">
        <v>147</v>
      </c>
      <c r="B158" s="55">
        <v>408</v>
      </c>
      <c r="C158" s="4" t="s">
        <v>550</v>
      </c>
      <c r="D158" s="4" t="s">
        <v>56</v>
      </c>
      <c r="E158" s="94" t="s">
        <v>518</v>
      </c>
      <c r="F158" s="63">
        <v>208</v>
      </c>
      <c r="G158" s="63">
        <v>220</v>
      </c>
    </row>
    <row r="159" spans="1:7" x14ac:dyDescent="0.25">
      <c r="A159" s="72">
        <v>148</v>
      </c>
      <c r="B159" s="54">
        <v>408</v>
      </c>
      <c r="C159" s="10" t="s">
        <v>189</v>
      </c>
      <c r="D159" s="2"/>
      <c r="E159" s="88" t="s">
        <v>156</v>
      </c>
      <c r="F159" s="29">
        <f>F160</f>
        <v>370</v>
      </c>
      <c r="G159" s="29">
        <f>G160</f>
        <v>400</v>
      </c>
    </row>
    <row r="160" spans="1:7" ht="26.4" x14ac:dyDescent="0.25">
      <c r="A160" s="72">
        <v>149</v>
      </c>
      <c r="B160" s="54">
        <v>408</v>
      </c>
      <c r="C160" s="2" t="s">
        <v>267</v>
      </c>
      <c r="D160" s="2"/>
      <c r="E160" s="88" t="s">
        <v>233</v>
      </c>
      <c r="F160" s="29">
        <f>F161</f>
        <v>370</v>
      </c>
      <c r="G160" s="29">
        <f>G161</f>
        <v>400</v>
      </c>
    </row>
    <row r="161" spans="1:9" ht="26.4" x14ac:dyDescent="0.25">
      <c r="A161" s="72">
        <v>150</v>
      </c>
      <c r="B161" s="55">
        <v>408</v>
      </c>
      <c r="C161" s="4" t="s">
        <v>267</v>
      </c>
      <c r="D161" s="4">
        <v>240</v>
      </c>
      <c r="E161" s="94" t="s">
        <v>77</v>
      </c>
      <c r="F161" s="63">
        <v>370</v>
      </c>
      <c r="G161" s="63">
        <v>400</v>
      </c>
    </row>
    <row r="162" spans="1:9" x14ac:dyDescent="0.25">
      <c r="A162" s="72">
        <v>151</v>
      </c>
      <c r="B162" s="54">
        <v>409</v>
      </c>
      <c r="C162" s="2"/>
      <c r="D162" s="2"/>
      <c r="E162" s="88" t="s">
        <v>57</v>
      </c>
      <c r="F162" s="29">
        <f>F166+F163</f>
        <v>84554</v>
      </c>
      <c r="G162" s="29">
        <f>G166+G163</f>
        <v>84554</v>
      </c>
    </row>
    <row r="163" spans="1:9" ht="39.6" x14ac:dyDescent="0.25">
      <c r="A163" s="72">
        <v>152</v>
      </c>
      <c r="B163" s="54">
        <v>409</v>
      </c>
      <c r="C163" s="10" t="s">
        <v>258</v>
      </c>
      <c r="D163" s="10"/>
      <c r="E163" s="95" t="s">
        <v>656</v>
      </c>
      <c r="F163" s="29">
        <f>F164</f>
        <v>200</v>
      </c>
      <c r="G163" s="29">
        <f>G164</f>
        <v>200</v>
      </c>
    </row>
    <row r="164" spans="1:9" ht="52.8" x14ac:dyDescent="0.25">
      <c r="A164" s="72">
        <v>153</v>
      </c>
      <c r="B164" s="1">
        <v>409</v>
      </c>
      <c r="C164" s="10" t="s">
        <v>273</v>
      </c>
      <c r="D164" s="10"/>
      <c r="E164" s="88" t="s">
        <v>118</v>
      </c>
      <c r="F164" s="29">
        <f>F165</f>
        <v>200</v>
      </c>
      <c r="G164" s="29">
        <f>G165</f>
        <v>200</v>
      </c>
    </row>
    <row r="165" spans="1:9" ht="26.4" x14ac:dyDescent="0.25">
      <c r="A165" s="72">
        <v>154</v>
      </c>
      <c r="B165" s="55">
        <v>409</v>
      </c>
      <c r="C165" s="12" t="s">
        <v>273</v>
      </c>
      <c r="D165" s="12" t="s">
        <v>78</v>
      </c>
      <c r="E165" s="94" t="s">
        <v>77</v>
      </c>
      <c r="F165" s="63">
        <v>200</v>
      </c>
      <c r="G165" s="63">
        <v>200</v>
      </c>
    </row>
    <row r="166" spans="1:9" ht="26.4" x14ac:dyDescent="0.25">
      <c r="A166" s="72">
        <v>155</v>
      </c>
      <c r="B166" s="54">
        <v>409</v>
      </c>
      <c r="C166" s="2" t="s">
        <v>234</v>
      </c>
      <c r="D166" s="2"/>
      <c r="E166" s="95" t="s">
        <v>691</v>
      </c>
      <c r="F166" s="29">
        <f>F167+F170</f>
        <v>84354</v>
      </c>
      <c r="G166" s="29">
        <f>G167+G170</f>
        <v>84354</v>
      </c>
    </row>
    <row r="167" spans="1:9" ht="39.6" x14ac:dyDescent="0.25">
      <c r="A167" s="72">
        <v>156</v>
      </c>
      <c r="B167" s="54">
        <v>409</v>
      </c>
      <c r="C167" s="2" t="s">
        <v>268</v>
      </c>
      <c r="D167" s="2"/>
      <c r="E167" s="95" t="s">
        <v>136</v>
      </c>
      <c r="F167" s="29">
        <f>F168</f>
        <v>73046.8</v>
      </c>
      <c r="G167" s="29">
        <f>G168</f>
        <v>73046.8</v>
      </c>
    </row>
    <row r="168" spans="1:9" ht="26.4" x14ac:dyDescent="0.25">
      <c r="A168" s="72">
        <v>157</v>
      </c>
      <c r="B168" s="54">
        <v>409</v>
      </c>
      <c r="C168" s="2" t="s">
        <v>556</v>
      </c>
      <c r="D168" s="2"/>
      <c r="E168" s="88" t="s">
        <v>555</v>
      </c>
      <c r="F168" s="29">
        <f>F169</f>
        <v>73046.8</v>
      </c>
      <c r="G168" s="29">
        <f>G169</f>
        <v>73046.8</v>
      </c>
    </row>
    <row r="169" spans="1:9" s="21" customFormat="1" ht="26.4" x14ac:dyDescent="0.25">
      <c r="A169" s="72">
        <v>158</v>
      </c>
      <c r="B169" s="55">
        <v>409</v>
      </c>
      <c r="C169" s="4" t="s">
        <v>556</v>
      </c>
      <c r="D169" s="4">
        <v>240</v>
      </c>
      <c r="E169" s="94" t="s">
        <v>77</v>
      </c>
      <c r="F169" s="63">
        <f>73156.8-110</f>
        <v>73046.8</v>
      </c>
      <c r="G169" s="63">
        <v>73046.8</v>
      </c>
    </row>
    <row r="170" spans="1:9" ht="26.4" x14ac:dyDescent="0.25">
      <c r="A170" s="72">
        <v>159</v>
      </c>
      <c r="B170" s="54">
        <v>409</v>
      </c>
      <c r="C170" s="2" t="s">
        <v>269</v>
      </c>
      <c r="D170" s="2"/>
      <c r="E170" s="95" t="s">
        <v>138</v>
      </c>
      <c r="F170" s="29">
        <f>F171</f>
        <v>11307.2</v>
      </c>
      <c r="G170" s="29">
        <f>G171</f>
        <v>11307.2</v>
      </c>
    </row>
    <row r="171" spans="1:9" ht="26.4" x14ac:dyDescent="0.25">
      <c r="A171" s="72">
        <v>160</v>
      </c>
      <c r="B171" s="54">
        <v>409</v>
      </c>
      <c r="C171" s="2" t="s">
        <v>558</v>
      </c>
      <c r="D171" s="2"/>
      <c r="E171" s="88" t="s">
        <v>557</v>
      </c>
      <c r="F171" s="29">
        <f>F172</f>
        <v>11307.2</v>
      </c>
      <c r="G171" s="29">
        <f>G172</f>
        <v>11307.2</v>
      </c>
      <c r="I171" s="64"/>
    </row>
    <row r="172" spans="1:9" ht="26.4" x14ac:dyDescent="0.25">
      <c r="A172" s="72">
        <v>161</v>
      </c>
      <c r="B172" s="55">
        <v>409</v>
      </c>
      <c r="C172" s="4" t="s">
        <v>558</v>
      </c>
      <c r="D172" s="4">
        <v>240</v>
      </c>
      <c r="E172" s="94" t="s">
        <v>77</v>
      </c>
      <c r="F172" s="63">
        <v>11307.2</v>
      </c>
      <c r="G172" s="63">
        <v>11307.2</v>
      </c>
    </row>
    <row r="173" spans="1:9" x14ac:dyDescent="0.25">
      <c r="A173" s="72">
        <v>162</v>
      </c>
      <c r="B173" s="54">
        <v>412</v>
      </c>
      <c r="C173" s="2"/>
      <c r="D173" s="2"/>
      <c r="E173" s="88" t="s">
        <v>67</v>
      </c>
      <c r="F173" s="29">
        <f>F174+F187</f>
        <v>2339</v>
      </c>
      <c r="G173" s="29">
        <f>G174+G187</f>
        <v>2645.3</v>
      </c>
      <c r="I173" s="64"/>
    </row>
    <row r="174" spans="1:9" ht="39.6" x14ac:dyDescent="0.25">
      <c r="A174" s="72">
        <v>163</v>
      </c>
      <c r="B174" s="90">
        <v>412</v>
      </c>
      <c r="C174" s="10" t="s">
        <v>258</v>
      </c>
      <c r="D174" s="10"/>
      <c r="E174" s="95" t="s">
        <v>656</v>
      </c>
      <c r="F174" s="29">
        <f>F175+F177+F181+F179+F183+F185</f>
        <v>1999</v>
      </c>
      <c r="G174" s="29">
        <f>G175+G177+G181+G179+G183+G185</f>
        <v>2300.3000000000002</v>
      </c>
    </row>
    <row r="175" spans="1:9" ht="38.1" customHeight="1" x14ac:dyDescent="0.25">
      <c r="A175" s="72">
        <v>164</v>
      </c>
      <c r="B175" s="9">
        <v>412</v>
      </c>
      <c r="C175" s="10" t="s">
        <v>272</v>
      </c>
      <c r="D175" s="10"/>
      <c r="E175" s="88" t="s">
        <v>181</v>
      </c>
      <c r="F175" s="29">
        <f>F176</f>
        <v>500</v>
      </c>
      <c r="G175" s="29">
        <f>G176</f>
        <v>600</v>
      </c>
    </row>
    <row r="176" spans="1:9" ht="26.4" x14ac:dyDescent="0.25">
      <c r="A176" s="72">
        <v>165</v>
      </c>
      <c r="B176" s="91">
        <v>412</v>
      </c>
      <c r="C176" s="12" t="s">
        <v>272</v>
      </c>
      <c r="D176" s="12" t="s">
        <v>78</v>
      </c>
      <c r="E176" s="94" t="s">
        <v>77</v>
      </c>
      <c r="F176" s="63">
        <v>500</v>
      </c>
      <c r="G176" s="63">
        <v>600</v>
      </c>
    </row>
    <row r="177" spans="1:7" ht="52.8" x14ac:dyDescent="0.25">
      <c r="A177" s="72">
        <v>166</v>
      </c>
      <c r="B177" s="9">
        <v>412</v>
      </c>
      <c r="C177" s="10" t="s">
        <v>273</v>
      </c>
      <c r="D177" s="10"/>
      <c r="E177" s="88" t="s">
        <v>118</v>
      </c>
      <c r="F177" s="29">
        <f>F178</f>
        <v>300</v>
      </c>
      <c r="G177" s="29">
        <f>G178</f>
        <v>400</v>
      </c>
    </row>
    <row r="178" spans="1:7" ht="26.4" x14ac:dyDescent="0.25">
      <c r="A178" s="72">
        <v>167</v>
      </c>
      <c r="B178" s="91">
        <v>412</v>
      </c>
      <c r="C178" s="12" t="s">
        <v>273</v>
      </c>
      <c r="D178" s="12" t="s">
        <v>78</v>
      </c>
      <c r="E178" s="94" t="s">
        <v>77</v>
      </c>
      <c r="F178" s="63">
        <v>300</v>
      </c>
      <c r="G178" s="63">
        <v>400</v>
      </c>
    </row>
    <row r="179" spans="1:7" s="21" customFormat="1" ht="39.6" x14ac:dyDescent="0.25">
      <c r="A179" s="72">
        <v>168</v>
      </c>
      <c r="B179" s="9">
        <v>412</v>
      </c>
      <c r="C179" s="10" t="s">
        <v>600</v>
      </c>
      <c r="D179" s="10"/>
      <c r="E179" s="88" t="s">
        <v>601</v>
      </c>
      <c r="F179" s="29">
        <f>F180</f>
        <v>100</v>
      </c>
      <c r="G179" s="29">
        <f>G180</f>
        <v>150</v>
      </c>
    </row>
    <row r="180" spans="1:7" s="21" customFormat="1" ht="26.4" x14ac:dyDescent="0.25">
      <c r="A180" s="72">
        <v>169</v>
      </c>
      <c r="B180" s="91">
        <v>412</v>
      </c>
      <c r="C180" s="12" t="s">
        <v>600</v>
      </c>
      <c r="D180" s="12" t="s">
        <v>78</v>
      </c>
      <c r="E180" s="94" t="s">
        <v>77</v>
      </c>
      <c r="F180" s="63">
        <v>100</v>
      </c>
      <c r="G180" s="63">
        <v>150</v>
      </c>
    </row>
    <row r="181" spans="1:7" s="21" customFormat="1" ht="39.6" x14ac:dyDescent="0.25">
      <c r="A181" s="72">
        <v>170</v>
      </c>
      <c r="B181" s="90">
        <v>412</v>
      </c>
      <c r="C181" s="85" t="s">
        <v>657</v>
      </c>
      <c r="D181" s="85"/>
      <c r="E181" s="95" t="s">
        <v>334</v>
      </c>
      <c r="F181" s="29">
        <f>F182</f>
        <v>199</v>
      </c>
      <c r="G181" s="29">
        <f>G182</f>
        <v>250.3</v>
      </c>
    </row>
    <row r="182" spans="1:7" ht="26.4" x14ac:dyDescent="0.25">
      <c r="A182" s="72">
        <v>171</v>
      </c>
      <c r="B182" s="91">
        <v>412</v>
      </c>
      <c r="C182" s="12" t="s">
        <v>657</v>
      </c>
      <c r="D182" s="12" t="s">
        <v>78</v>
      </c>
      <c r="E182" s="94" t="s">
        <v>77</v>
      </c>
      <c r="F182" s="63">
        <v>199</v>
      </c>
      <c r="G182" s="63">
        <v>250.3</v>
      </c>
    </row>
    <row r="183" spans="1:7" ht="26.4" x14ac:dyDescent="0.25">
      <c r="A183" s="72">
        <v>172</v>
      </c>
      <c r="B183" s="90">
        <v>412</v>
      </c>
      <c r="C183" s="85" t="s">
        <v>333</v>
      </c>
      <c r="D183" s="85"/>
      <c r="E183" s="95" t="s">
        <v>117</v>
      </c>
      <c r="F183" s="29">
        <f>F184</f>
        <v>600</v>
      </c>
      <c r="G183" s="29">
        <f>G184</f>
        <v>600</v>
      </c>
    </row>
    <row r="184" spans="1:7" ht="26.4" x14ac:dyDescent="0.25">
      <c r="A184" s="72">
        <v>173</v>
      </c>
      <c r="B184" s="91">
        <v>412</v>
      </c>
      <c r="C184" s="12" t="s">
        <v>333</v>
      </c>
      <c r="D184" s="12" t="s">
        <v>78</v>
      </c>
      <c r="E184" s="94" t="s">
        <v>77</v>
      </c>
      <c r="F184" s="63">
        <v>600</v>
      </c>
      <c r="G184" s="63">
        <v>600</v>
      </c>
    </row>
    <row r="185" spans="1:7" x14ac:dyDescent="0.25">
      <c r="A185" s="72">
        <v>174</v>
      </c>
      <c r="B185" s="90">
        <v>412</v>
      </c>
      <c r="C185" s="85" t="s">
        <v>658</v>
      </c>
      <c r="D185" s="85"/>
      <c r="E185" s="95" t="s">
        <v>442</v>
      </c>
      <c r="F185" s="29">
        <f>F186</f>
        <v>300</v>
      </c>
      <c r="G185" s="29">
        <f>G186</f>
        <v>300</v>
      </c>
    </row>
    <row r="186" spans="1:7" ht="26.4" x14ac:dyDescent="0.25">
      <c r="A186" s="72">
        <v>175</v>
      </c>
      <c r="B186" s="91">
        <v>412</v>
      </c>
      <c r="C186" s="12" t="s">
        <v>658</v>
      </c>
      <c r="D186" s="12" t="s">
        <v>78</v>
      </c>
      <c r="E186" s="94" t="s">
        <v>77</v>
      </c>
      <c r="F186" s="63">
        <v>300</v>
      </c>
      <c r="G186" s="63">
        <v>300</v>
      </c>
    </row>
    <row r="187" spans="1:7" ht="39.6" x14ac:dyDescent="0.25">
      <c r="A187" s="72">
        <v>176</v>
      </c>
      <c r="B187" s="90">
        <v>412</v>
      </c>
      <c r="C187" s="10" t="s">
        <v>249</v>
      </c>
      <c r="D187" s="2"/>
      <c r="E187" s="95" t="s">
        <v>587</v>
      </c>
      <c r="F187" s="29">
        <f>F188</f>
        <v>340</v>
      </c>
      <c r="G187" s="29">
        <f>G188</f>
        <v>345</v>
      </c>
    </row>
    <row r="188" spans="1:7" s="21" customFormat="1" x14ac:dyDescent="0.25">
      <c r="A188" s="72">
        <v>177</v>
      </c>
      <c r="B188" s="90">
        <v>412</v>
      </c>
      <c r="C188" s="10" t="s">
        <v>274</v>
      </c>
      <c r="D188" s="10"/>
      <c r="E188" s="95" t="s">
        <v>629</v>
      </c>
      <c r="F188" s="29">
        <f>F191+F189</f>
        <v>340</v>
      </c>
      <c r="G188" s="29">
        <f>G191+G189</f>
        <v>345</v>
      </c>
    </row>
    <row r="189" spans="1:7" s="64" customFormat="1" ht="26.4" x14ac:dyDescent="0.25">
      <c r="A189" s="72">
        <v>178</v>
      </c>
      <c r="B189" s="90">
        <v>412</v>
      </c>
      <c r="C189" s="10" t="s">
        <v>650</v>
      </c>
      <c r="D189" s="10"/>
      <c r="E189" s="88" t="s">
        <v>112</v>
      </c>
      <c r="F189" s="29">
        <f>F190</f>
        <v>255</v>
      </c>
      <c r="G189" s="29">
        <f>G190</f>
        <v>260</v>
      </c>
    </row>
    <row r="190" spans="1:7" s="21" customFormat="1" ht="39.6" x14ac:dyDescent="0.25">
      <c r="A190" s="72">
        <v>179</v>
      </c>
      <c r="B190" s="91">
        <v>412</v>
      </c>
      <c r="C190" s="12" t="s">
        <v>650</v>
      </c>
      <c r="D190" s="4" t="s">
        <v>56</v>
      </c>
      <c r="E190" s="94" t="s">
        <v>518</v>
      </c>
      <c r="F190" s="63">
        <v>255</v>
      </c>
      <c r="G190" s="63">
        <v>260</v>
      </c>
    </row>
    <row r="191" spans="1:7" ht="26.4" x14ac:dyDescent="0.25">
      <c r="A191" s="72">
        <v>180</v>
      </c>
      <c r="B191" s="90">
        <v>412</v>
      </c>
      <c r="C191" s="10" t="s">
        <v>275</v>
      </c>
      <c r="D191" s="4"/>
      <c r="E191" s="88" t="s">
        <v>361</v>
      </c>
      <c r="F191" s="29">
        <f>F192</f>
        <v>85</v>
      </c>
      <c r="G191" s="29">
        <f>G192</f>
        <v>85</v>
      </c>
    </row>
    <row r="192" spans="1:7" ht="26.4" x14ac:dyDescent="0.25">
      <c r="A192" s="72">
        <v>181</v>
      </c>
      <c r="B192" s="91">
        <v>412</v>
      </c>
      <c r="C192" s="12" t="s">
        <v>275</v>
      </c>
      <c r="D192" s="4" t="s">
        <v>78</v>
      </c>
      <c r="E192" s="94" t="s">
        <v>77</v>
      </c>
      <c r="F192" s="63">
        <v>85</v>
      </c>
      <c r="G192" s="63">
        <v>85</v>
      </c>
    </row>
    <row r="193" spans="1:7" ht="15.6" x14ac:dyDescent="0.25">
      <c r="A193" s="72">
        <v>182</v>
      </c>
      <c r="B193" s="54">
        <v>500</v>
      </c>
      <c r="C193" s="2"/>
      <c r="D193" s="2"/>
      <c r="E193" s="93" t="s">
        <v>13</v>
      </c>
      <c r="F193" s="29">
        <f>F194+F212+F232+F258</f>
        <v>114201</v>
      </c>
      <c r="G193" s="29">
        <f>G194+G212+G232+G258</f>
        <v>98729</v>
      </c>
    </row>
    <row r="194" spans="1:7" x14ac:dyDescent="0.25">
      <c r="A194" s="72">
        <v>183</v>
      </c>
      <c r="B194" s="54">
        <v>501</v>
      </c>
      <c r="C194" s="2"/>
      <c r="D194" s="2"/>
      <c r="E194" s="88" t="s">
        <v>14</v>
      </c>
      <c r="F194" s="29">
        <f>F195+F205</f>
        <v>10830</v>
      </c>
      <c r="G194" s="29">
        <f>G195+G205</f>
        <v>6946</v>
      </c>
    </row>
    <row r="195" spans="1:7" ht="39.6" x14ac:dyDescent="0.25">
      <c r="A195" s="72">
        <v>184</v>
      </c>
      <c r="B195" s="54">
        <v>501</v>
      </c>
      <c r="C195" s="2" t="s">
        <v>201</v>
      </c>
      <c r="D195" s="2"/>
      <c r="E195" s="88" t="s">
        <v>653</v>
      </c>
      <c r="F195" s="29">
        <f>F196</f>
        <v>9800</v>
      </c>
      <c r="G195" s="29">
        <f>G196</f>
        <v>5916</v>
      </c>
    </row>
    <row r="196" spans="1:7" ht="39.6" x14ac:dyDescent="0.25">
      <c r="A196" s="72">
        <v>185</v>
      </c>
      <c r="B196" s="54">
        <v>501</v>
      </c>
      <c r="C196" s="2" t="s">
        <v>200</v>
      </c>
      <c r="D196" s="2"/>
      <c r="E196" s="88" t="s">
        <v>318</v>
      </c>
      <c r="F196" s="40">
        <f>F197+F199+F203+F201</f>
        <v>9800</v>
      </c>
      <c r="G196" s="40">
        <f>G197+G199+G203+G201</f>
        <v>5916</v>
      </c>
    </row>
    <row r="197" spans="1:7" ht="26.4" x14ac:dyDescent="0.25">
      <c r="A197" s="72">
        <v>186</v>
      </c>
      <c r="B197" s="54">
        <v>501</v>
      </c>
      <c r="C197" s="2" t="s">
        <v>603</v>
      </c>
      <c r="D197" s="2"/>
      <c r="E197" s="88" t="s">
        <v>241</v>
      </c>
      <c r="F197" s="29">
        <f>F198</f>
        <v>1200</v>
      </c>
      <c r="G197" s="29">
        <f>G198</f>
        <v>2500</v>
      </c>
    </row>
    <row r="198" spans="1:7" s="21" customFormat="1" ht="26.4" x14ac:dyDescent="0.25">
      <c r="A198" s="72">
        <v>187</v>
      </c>
      <c r="B198" s="55">
        <v>501</v>
      </c>
      <c r="C198" s="4" t="s">
        <v>603</v>
      </c>
      <c r="D198" s="4">
        <v>240</v>
      </c>
      <c r="E198" s="94" t="s">
        <v>77</v>
      </c>
      <c r="F198" s="63">
        <v>1200</v>
      </c>
      <c r="G198" s="63">
        <v>2500</v>
      </c>
    </row>
    <row r="199" spans="1:7" s="21" customFormat="1" ht="26.4" x14ac:dyDescent="0.25">
      <c r="A199" s="72">
        <v>188</v>
      </c>
      <c r="B199" s="54">
        <v>501</v>
      </c>
      <c r="C199" s="2" t="s">
        <v>536</v>
      </c>
      <c r="D199" s="2"/>
      <c r="E199" s="88" t="s">
        <v>239</v>
      </c>
      <c r="F199" s="29">
        <f>F200</f>
        <v>2400</v>
      </c>
      <c r="G199" s="29">
        <f>G200</f>
        <v>2500</v>
      </c>
    </row>
    <row r="200" spans="1:7" s="21" customFormat="1" ht="26.4" x14ac:dyDescent="0.25">
      <c r="A200" s="72">
        <v>189</v>
      </c>
      <c r="B200" s="55">
        <v>501</v>
      </c>
      <c r="C200" s="4" t="s">
        <v>536</v>
      </c>
      <c r="D200" s="4">
        <v>240</v>
      </c>
      <c r="E200" s="94" t="s">
        <v>77</v>
      </c>
      <c r="F200" s="63">
        <v>2400</v>
      </c>
      <c r="G200" s="63">
        <v>2500</v>
      </c>
    </row>
    <row r="201" spans="1:7" s="21" customFormat="1" ht="39.6" x14ac:dyDescent="0.25">
      <c r="A201" s="72">
        <v>190</v>
      </c>
      <c r="B201" s="54">
        <v>501</v>
      </c>
      <c r="C201" s="2" t="s">
        <v>605</v>
      </c>
      <c r="D201" s="2"/>
      <c r="E201" s="88" t="s">
        <v>604</v>
      </c>
      <c r="F201" s="29">
        <f>F202</f>
        <v>5200</v>
      </c>
      <c r="G201" s="29">
        <f>G202</f>
        <v>416</v>
      </c>
    </row>
    <row r="202" spans="1:7" s="21" customFormat="1" ht="26.4" x14ac:dyDescent="0.25">
      <c r="A202" s="72">
        <v>191</v>
      </c>
      <c r="B202" s="55">
        <v>501</v>
      </c>
      <c r="C202" s="4" t="s">
        <v>605</v>
      </c>
      <c r="D202" s="4">
        <v>240</v>
      </c>
      <c r="E202" s="94" t="s">
        <v>77</v>
      </c>
      <c r="F202" s="63">
        <v>5200</v>
      </c>
      <c r="G202" s="63">
        <v>416</v>
      </c>
    </row>
    <row r="203" spans="1:7" s="21" customFormat="1" ht="26.4" x14ac:dyDescent="0.25">
      <c r="A203" s="72">
        <v>192</v>
      </c>
      <c r="B203" s="54">
        <v>501</v>
      </c>
      <c r="C203" s="2" t="s">
        <v>533</v>
      </c>
      <c r="D203" s="2"/>
      <c r="E203" s="88" t="s">
        <v>624</v>
      </c>
      <c r="F203" s="29">
        <f>F204</f>
        <v>1000</v>
      </c>
      <c r="G203" s="29">
        <f>G204</f>
        <v>500</v>
      </c>
    </row>
    <row r="204" spans="1:7" s="21" customFormat="1" x14ac:dyDescent="0.25">
      <c r="A204" s="72">
        <v>193</v>
      </c>
      <c r="B204" s="55">
        <v>501</v>
      </c>
      <c r="C204" s="4" t="s">
        <v>533</v>
      </c>
      <c r="D204" s="4" t="s">
        <v>58</v>
      </c>
      <c r="E204" s="94" t="s">
        <v>444</v>
      </c>
      <c r="F204" s="63">
        <v>1000</v>
      </c>
      <c r="G204" s="63">
        <v>500</v>
      </c>
    </row>
    <row r="205" spans="1:7" s="21" customFormat="1" x14ac:dyDescent="0.25">
      <c r="A205" s="72">
        <v>194</v>
      </c>
      <c r="B205" s="90">
        <v>501</v>
      </c>
      <c r="C205" s="2" t="s">
        <v>189</v>
      </c>
      <c r="D205" s="2"/>
      <c r="E205" s="88" t="s">
        <v>156</v>
      </c>
      <c r="F205" s="29">
        <f>F208+F206</f>
        <v>1030</v>
      </c>
      <c r="G205" s="29">
        <f>G208+G206</f>
        <v>1030</v>
      </c>
    </row>
    <row r="206" spans="1:7" ht="26.4" x14ac:dyDescent="0.25">
      <c r="A206" s="72">
        <v>195</v>
      </c>
      <c r="B206" s="90">
        <v>501</v>
      </c>
      <c r="C206" s="2" t="s">
        <v>363</v>
      </c>
      <c r="D206" s="2"/>
      <c r="E206" s="88" t="s">
        <v>364</v>
      </c>
      <c r="F206" s="29">
        <f>F207</f>
        <v>200</v>
      </c>
      <c r="G206" s="29">
        <f>G207</f>
        <v>200</v>
      </c>
    </row>
    <row r="207" spans="1:7" s="21" customFormat="1" ht="29.1" customHeight="1" x14ac:dyDescent="0.25">
      <c r="A207" s="72">
        <v>196</v>
      </c>
      <c r="B207" s="91">
        <v>501</v>
      </c>
      <c r="C207" s="4" t="s">
        <v>363</v>
      </c>
      <c r="D207" s="4">
        <v>240</v>
      </c>
      <c r="E207" s="94" t="s">
        <v>77</v>
      </c>
      <c r="F207" s="63">
        <v>200</v>
      </c>
      <c r="G207" s="63">
        <v>200</v>
      </c>
    </row>
    <row r="208" spans="1:7" s="21" customFormat="1" ht="29.1" customHeight="1" x14ac:dyDescent="0.25">
      <c r="A208" s="72">
        <v>197</v>
      </c>
      <c r="B208" s="54">
        <v>501</v>
      </c>
      <c r="C208" s="2" t="s">
        <v>537</v>
      </c>
      <c r="D208" s="4"/>
      <c r="E208" s="88" t="s">
        <v>538</v>
      </c>
      <c r="F208" s="29">
        <f>F209+F211+F210</f>
        <v>830</v>
      </c>
      <c r="G208" s="29">
        <f>G209+G211+G210</f>
        <v>830</v>
      </c>
    </row>
    <row r="209" spans="1:8" s="21" customFormat="1" ht="26.4" x14ac:dyDescent="0.25">
      <c r="A209" s="72">
        <v>198</v>
      </c>
      <c r="B209" s="55">
        <v>501</v>
      </c>
      <c r="C209" s="4" t="s">
        <v>537</v>
      </c>
      <c r="D209" s="4" t="s">
        <v>78</v>
      </c>
      <c r="E209" s="94" t="s">
        <v>77</v>
      </c>
      <c r="F209" s="63">
        <v>800</v>
      </c>
      <c r="G209" s="63">
        <v>800</v>
      </c>
    </row>
    <row r="210" spans="1:8" x14ac:dyDescent="0.25">
      <c r="A210" s="72">
        <v>199</v>
      </c>
      <c r="B210" s="55">
        <v>501</v>
      </c>
      <c r="C210" s="4" t="s">
        <v>537</v>
      </c>
      <c r="D210" s="4" t="s">
        <v>53</v>
      </c>
      <c r="E210" s="94" t="s">
        <v>54</v>
      </c>
      <c r="F210" s="63">
        <v>15</v>
      </c>
      <c r="G210" s="63">
        <v>15</v>
      </c>
    </row>
    <row r="211" spans="1:8" s="21" customFormat="1" x14ac:dyDescent="0.25">
      <c r="A211" s="72">
        <v>200</v>
      </c>
      <c r="B211" s="55">
        <v>501</v>
      </c>
      <c r="C211" s="4" t="s">
        <v>537</v>
      </c>
      <c r="D211" s="4" t="s">
        <v>79</v>
      </c>
      <c r="E211" s="94" t="s">
        <v>80</v>
      </c>
      <c r="F211" s="63">
        <v>15</v>
      </c>
      <c r="G211" s="63">
        <v>15</v>
      </c>
    </row>
    <row r="212" spans="1:8" s="21" customFormat="1" x14ac:dyDescent="0.25">
      <c r="A212" s="72">
        <v>201</v>
      </c>
      <c r="B212" s="54">
        <v>502</v>
      </c>
      <c r="C212" s="2"/>
      <c r="D212" s="2"/>
      <c r="E212" s="88" t="s">
        <v>15</v>
      </c>
      <c r="F212" s="29">
        <f>F213</f>
        <v>38405</v>
      </c>
      <c r="G212" s="29">
        <f>G213</f>
        <v>29605</v>
      </c>
    </row>
    <row r="213" spans="1:8" s="21" customFormat="1" ht="39.6" x14ac:dyDescent="0.25">
      <c r="A213" s="72">
        <v>202</v>
      </c>
      <c r="B213" s="54">
        <v>502</v>
      </c>
      <c r="C213" s="2" t="s">
        <v>201</v>
      </c>
      <c r="D213" s="2"/>
      <c r="E213" s="88" t="s">
        <v>653</v>
      </c>
      <c r="F213" s="29">
        <f>F214+F229+F226+F223</f>
        <v>38405</v>
      </c>
      <c r="G213" s="29">
        <f>G214+G229+G226+G223</f>
        <v>29605</v>
      </c>
    </row>
    <row r="214" spans="1:8" ht="26.4" x14ac:dyDescent="0.25">
      <c r="A214" s="72">
        <v>203</v>
      </c>
      <c r="B214" s="54">
        <v>502</v>
      </c>
      <c r="C214" s="2" t="s">
        <v>276</v>
      </c>
      <c r="D214" s="2"/>
      <c r="E214" s="88" t="s">
        <v>317</v>
      </c>
      <c r="F214" s="29">
        <f>F221+F219+F217+F215</f>
        <v>20100</v>
      </c>
      <c r="G214" s="29">
        <f>G221+G219+G217+G215</f>
        <v>19300</v>
      </c>
    </row>
    <row r="215" spans="1:8" ht="26.4" x14ac:dyDescent="0.25">
      <c r="A215" s="72">
        <v>204</v>
      </c>
      <c r="B215" s="54">
        <v>502</v>
      </c>
      <c r="C215" s="2" t="s">
        <v>697</v>
      </c>
      <c r="D215" s="4"/>
      <c r="E215" s="88" t="s">
        <v>695</v>
      </c>
      <c r="F215" s="29">
        <f>F216</f>
        <v>4800</v>
      </c>
      <c r="G215" s="29">
        <f>G216</f>
        <v>5000</v>
      </c>
    </row>
    <row r="216" spans="1:8" ht="26.4" x14ac:dyDescent="0.25">
      <c r="A216" s="72">
        <v>205</v>
      </c>
      <c r="B216" s="55">
        <v>502</v>
      </c>
      <c r="C216" s="4" t="s">
        <v>697</v>
      </c>
      <c r="D216" s="4" t="s">
        <v>56</v>
      </c>
      <c r="E216" s="94" t="s">
        <v>696</v>
      </c>
      <c r="F216" s="63">
        <v>4800</v>
      </c>
      <c r="G216" s="63">
        <v>5000</v>
      </c>
    </row>
    <row r="217" spans="1:8" s="21" customFormat="1" ht="26.4" x14ac:dyDescent="0.25">
      <c r="A217" s="72">
        <v>206</v>
      </c>
      <c r="B217" s="54">
        <v>502</v>
      </c>
      <c r="C217" s="32" t="s">
        <v>642</v>
      </c>
      <c r="D217" s="2"/>
      <c r="E217" s="88" t="s">
        <v>641</v>
      </c>
      <c r="F217" s="29">
        <f>F218</f>
        <v>1000</v>
      </c>
      <c r="G217" s="29">
        <f>G218</f>
        <v>0</v>
      </c>
    </row>
    <row r="218" spans="1:8" s="21" customFormat="1" x14ac:dyDescent="0.25">
      <c r="A218" s="72">
        <v>207</v>
      </c>
      <c r="B218" s="55">
        <v>502</v>
      </c>
      <c r="C218" s="52" t="s">
        <v>642</v>
      </c>
      <c r="D218" s="4" t="s">
        <v>58</v>
      </c>
      <c r="E218" s="94" t="s">
        <v>444</v>
      </c>
      <c r="F218" s="63">
        <v>1000</v>
      </c>
      <c r="G218" s="63">
        <v>0</v>
      </c>
    </row>
    <row r="219" spans="1:8" ht="29.1" customHeight="1" x14ac:dyDescent="0.25">
      <c r="A219" s="72">
        <v>208</v>
      </c>
      <c r="B219" s="54">
        <v>502</v>
      </c>
      <c r="C219" s="32" t="s">
        <v>602</v>
      </c>
      <c r="D219" s="32"/>
      <c r="E219" s="88" t="s">
        <v>549</v>
      </c>
      <c r="F219" s="29">
        <f>F220</f>
        <v>9800</v>
      </c>
      <c r="G219" s="29">
        <f>G220</f>
        <v>9800</v>
      </c>
    </row>
    <row r="220" spans="1:8" ht="26.4" x14ac:dyDescent="0.25">
      <c r="A220" s="72">
        <v>209</v>
      </c>
      <c r="B220" s="55">
        <v>502</v>
      </c>
      <c r="C220" s="52" t="s">
        <v>602</v>
      </c>
      <c r="D220" s="52" t="s">
        <v>78</v>
      </c>
      <c r="E220" s="94" t="s">
        <v>77</v>
      </c>
      <c r="F220" s="63">
        <v>9800</v>
      </c>
      <c r="G220" s="63">
        <v>9800</v>
      </c>
    </row>
    <row r="221" spans="1:8" ht="26.4" x14ac:dyDescent="0.25">
      <c r="A221" s="72">
        <v>210</v>
      </c>
      <c r="B221" s="54">
        <v>502</v>
      </c>
      <c r="C221" s="2" t="s">
        <v>242</v>
      </c>
      <c r="D221" s="2"/>
      <c r="E221" s="88" t="s">
        <v>360</v>
      </c>
      <c r="F221" s="29">
        <f>F222</f>
        <v>4500</v>
      </c>
      <c r="G221" s="29">
        <f>G222</f>
        <v>4500</v>
      </c>
    </row>
    <row r="222" spans="1:8" ht="39.6" x14ac:dyDescent="0.25">
      <c r="A222" s="72">
        <v>211</v>
      </c>
      <c r="B222" s="55">
        <v>502</v>
      </c>
      <c r="C222" s="4" t="s">
        <v>242</v>
      </c>
      <c r="D222" s="4" t="s">
        <v>56</v>
      </c>
      <c r="E222" s="94" t="s">
        <v>518</v>
      </c>
      <c r="F222" s="63">
        <v>4500</v>
      </c>
      <c r="G222" s="63">
        <v>4500</v>
      </c>
    </row>
    <row r="223" spans="1:8" ht="26.4" x14ac:dyDescent="0.25">
      <c r="A223" s="72">
        <v>212</v>
      </c>
      <c r="B223" s="54">
        <v>502</v>
      </c>
      <c r="C223" s="2" t="s">
        <v>277</v>
      </c>
      <c r="D223" s="2"/>
      <c r="E223" s="88" t="s">
        <v>113</v>
      </c>
      <c r="F223" s="29">
        <f>F224</f>
        <v>8000</v>
      </c>
      <c r="G223" s="29">
        <f>G224</f>
        <v>0</v>
      </c>
      <c r="H223" s="33"/>
    </row>
    <row r="224" spans="1:8" ht="26.4" x14ac:dyDescent="0.25">
      <c r="A224" s="72">
        <v>213</v>
      </c>
      <c r="B224" s="54">
        <v>502</v>
      </c>
      <c r="C224" s="2" t="s">
        <v>325</v>
      </c>
      <c r="D224" s="2"/>
      <c r="E224" s="88" t="s">
        <v>702</v>
      </c>
      <c r="F224" s="29">
        <f>F225</f>
        <v>8000</v>
      </c>
      <c r="G224" s="29">
        <f>G225</f>
        <v>0</v>
      </c>
      <c r="H224" s="33"/>
    </row>
    <row r="225" spans="1:7" x14ac:dyDescent="0.25">
      <c r="A225" s="72">
        <v>214</v>
      </c>
      <c r="B225" s="55">
        <v>502</v>
      </c>
      <c r="C225" s="4" t="s">
        <v>325</v>
      </c>
      <c r="D225" s="4" t="s">
        <v>58</v>
      </c>
      <c r="E225" s="94" t="s">
        <v>444</v>
      </c>
      <c r="F225" s="63">
        <v>8000</v>
      </c>
      <c r="G225" s="63">
        <v>0</v>
      </c>
    </row>
    <row r="226" spans="1:7" ht="39.6" x14ac:dyDescent="0.25">
      <c r="A226" s="72">
        <v>215</v>
      </c>
      <c r="B226" s="54">
        <v>502</v>
      </c>
      <c r="C226" s="2" t="s">
        <v>200</v>
      </c>
      <c r="D226" s="2"/>
      <c r="E226" s="88" t="s">
        <v>318</v>
      </c>
      <c r="F226" s="29">
        <f>F227</f>
        <v>10250</v>
      </c>
      <c r="G226" s="29">
        <f>G227</f>
        <v>10250</v>
      </c>
    </row>
    <row r="227" spans="1:7" ht="52.8" x14ac:dyDescent="0.25">
      <c r="A227" s="72">
        <v>216</v>
      </c>
      <c r="B227" s="54">
        <v>502</v>
      </c>
      <c r="C227" s="2" t="s">
        <v>199</v>
      </c>
      <c r="D227" s="2"/>
      <c r="E227" s="88" t="s">
        <v>198</v>
      </c>
      <c r="F227" s="29">
        <f>F228</f>
        <v>10250</v>
      </c>
      <c r="G227" s="29">
        <f>G228</f>
        <v>10250</v>
      </c>
    </row>
    <row r="228" spans="1:7" ht="39.6" x14ac:dyDescent="0.25">
      <c r="A228" s="72">
        <v>217</v>
      </c>
      <c r="B228" s="55">
        <v>502</v>
      </c>
      <c r="C228" s="4" t="s">
        <v>199</v>
      </c>
      <c r="D228" s="4" t="s">
        <v>56</v>
      </c>
      <c r="E228" s="94" t="s">
        <v>518</v>
      </c>
      <c r="F228" s="74">
        <v>10250</v>
      </c>
      <c r="G228" s="74">
        <v>10250</v>
      </c>
    </row>
    <row r="229" spans="1:7" ht="26.4" x14ac:dyDescent="0.25">
      <c r="A229" s="72">
        <v>218</v>
      </c>
      <c r="B229" s="54">
        <v>502</v>
      </c>
      <c r="C229" s="32" t="s">
        <v>244</v>
      </c>
      <c r="D229" s="2"/>
      <c r="E229" s="88" t="s">
        <v>243</v>
      </c>
      <c r="F229" s="29">
        <f>F230</f>
        <v>55</v>
      </c>
      <c r="G229" s="29">
        <f>G230</f>
        <v>55</v>
      </c>
    </row>
    <row r="230" spans="1:7" ht="26.4" x14ac:dyDescent="0.25">
      <c r="A230" s="72">
        <v>219</v>
      </c>
      <c r="B230" s="54">
        <v>502</v>
      </c>
      <c r="C230" s="32" t="s">
        <v>627</v>
      </c>
      <c r="D230" s="2"/>
      <c r="E230" s="88" t="s">
        <v>337</v>
      </c>
      <c r="F230" s="29">
        <f>F231</f>
        <v>55</v>
      </c>
      <c r="G230" s="29">
        <f>G231</f>
        <v>55</v>
      </c>
    </row>
    <row r="231" spans="1:7" ht="26.4" x14ac:dyDescent="0.25">
      <c r="A231" s="72">
        <v>220</v>
      </c>
      <c r="B231" s="55">
        <v>502</v>
      </c>
      <c r="C231" s="52" t="s">
        <v>627</v>
      </c>
      <c r="D231" s="4">
        <v>240</v>
      </c>
      <c r="E231" s="94" t="s">
        <v>77</v>
      </c>
      <c r="F231" s="63">
        <v>55</v>
      </c>
      <c r="G231" s="63">
        <v>55</v>
      </c>
    </row>
    <row r="232" spans="1:7" x14ac:dyDescent="0.25">
      <c r="A232" s="72">
        <v>221</v>
      </c>
      <c r="B232" s="54">
        <v>503</v>
      </c>
      <c r="C232" s="2"/>
      <c r="D232" s="2"/>
      <c r="E232" s="88" t="s">
        <v>16</v>
      </c>
      <c r="F232" s="29">
        <f>F253+F241+F233+F237</f>
        <v>51645</v>
      </c>
      <c r="G232" s="29">
        <f>G253+G241+G233+G237</f>
        <v>48363</v>
      </c>
    </row>
    <row r="233" spans="1:7" ht="39.6" x14ac:dyDescent="0.25">
      <c r="A233" s="72">
        <v>222</v>
      </c>
      <c r="B233" s="54">
        <v>503</v>
      </c>
      <c r="C233" s="2" t="s">
        <v>201</v>
      </c>
      <c r="D233" s="2"/>
      <c r="E233" s="88" t="s">
        <v>653</v>
      </c>
      <c r="F233" s="29">
        <f t="shared" ref="F233:G235" si="6">F234</f>
        <v>2000</v>
      </c>
      <c r="G233" s="29">
        <f t="shared" si="6"/>
        <v>0</v>
      </c>
    </row>
    <row r="234" spans="1:7" ht="26.4" x14ac:dyDescent="0.25">
      <c r="A234" s="72">
        <v>223</v>
      </c>
      <c r="B234" s="54">
        <v>503</v>
      </c>
      <c r="C234" s="2" t="s">
        <v>278</v>
      </c>
      <c r="D234" s="2"/>
      <c r="E234" s="88" t="s">
        <v>483</v>
      </c>
      <c r="F234" s="29">
        <f t="shared" si="6"/>
        <v>2000</v>
      </c>
      <c r="G234" s="29">
        <f t="shared" si="6"/>
        <v>0</v>
      </c>
    </row>
    <row r="235" spans="1:7" ht="26.4" x14ac:dyDescent="0.25">
      <c r="A235" s="72">
        <v>224</v>
      </c>
      <c r="B235" s="54">
        <v>503</v>
      </c>
      <c r="C235" s="2" t="s">
        <v>610</v>
      </c>
      <c r="D235" s="2"/>
      <c r="E235" s="88" t="s">
        <v>611</v>
      </c>
      <c r="F235" s="29">
        <f t="shared" si="6"/>
        <v>2000</v>
      </c>
      <c r="G235" s="29">
        <f t="shared" si="6"/>
        <v>0</v>
      </c>
    </row>
    <row r="236" spans="1:7" ht="26.4" x14ac:dyDescent="0.25">
      <c r="A236" s="72">
        <v>225</v>
      </c>
      <c r="B236" s="55">
        <v>503</v>
      </c>
      <c r="C236" s="4" t="s">
        <v>610</v>
      </c>
      <c r="D236" s="4" t="s">
        <v>78</v>
      </c>
      <c r="E236" s="94" t="s">
        <v>77</v>
      </c>
      <c r="F236" s="63">
        <v>2000</v>
      </c>
      <c r="G236" s="63">
        <v>0</v>
      </c>
    </row>
    <row r="237" spans="1:7" ht="39.6" x14ac:dyDescent="0.25">
      <c r="A237" s="72">
        <v>226</v>
      </c>
      <c r="B237" s="54">
        <v>503</v>
      </c>
      <c r="C237" s="2" t="s">
        <v>221</v>
      </c>
      <c r="D237" s="2"/>
      <c r="E237" s="95" t="s">
        <v>692</v>
      </c>
      <c r="F237" s="29">
        <f t="shared" ref="F237:G239" si="7">F238</f>
        <v>85</v>
      </c>
      <c r="G237" s="29">
        <f t="shared" si="7"/>
        <v>80</v>
      </c>
    </row>
    <row r="238" spans="1:7" ht="52.8" x14ac:dyDescent="0.25">
      <c r="A238" s="72">
        <v>227</v>
      </c>
      <c r="B238" s="54">
        <v>503</v>
      </c>
      <c r="C238" s="2" t="s">
        <v>219</v>
      </c>
      <c r="D238" s="2"/>
      <c r="E238" s="95" t="s">
        <v>159</v>
      </c>
      <c r="F238" s="29">
        <f t="shared" si="7"/>
        <v>85</v>
      </c>
      <c r="G238" s="29">
        <f t="shared" si="7"/>
        <v>80</v>
      </c>
    </row>
    <row r="239" spans="1:7" ht="26.4" x14ac:dyDescent="0.25">
      <c r="A239" s="72">
        <v>228</v>
      </c>
      <c r="B239" s="54">
        <v>503</v>
      </c>
      <c r="C239" s="2" t="s">
        <v>493</v>
      </c>
      <c r="D239" s="2"/>
      <c r="E239" s="88" t="s">
        <v>522</v>
      </c>
      <c r="F239" s="29">
        <f t="shared" si="7"/>
        <v>85</v>
      </c>
      <c r="G239" s="29">
        <f t="shared" si="7"/>
        <v>80</v>
      </c>
    </row>
    <row r="240" spans="1:7" ht="26.4" x14ac:dyDescent="0.25">
      <c r="A240" s="72">
        <v>229</v>
      </c>
      <c r="B240" s="55">
        <v>503</v>
      </c>
      <c r="C240" s="4" t="s">
        <v>493</v>
      </c>
      <c r="D240" s="4" t="s">
        <v>78</v>
      </c>
      <c r="E240" s="94" t="s">
        <v>77</v>
      </c>
      <c r="F240" s="63">
        <v>85</v>
      </c>
      <c r="G240" s="63">
        <v>80</v>
      </c>
    </row>
    <row r="241" spans="1:7" ht="39.6" x14ac:dyDescent="0.25">
      <c r="A241" s="72">
        <v>230</v>
      </c>
      <c r="B241" s="54">
        <v>503</v>
      </c>
      <c r="C241" s="2" t="s">
        <v>351</v>
      </c>
      <c r="D241" s="2"/>
      <c r="E241" s="95" t="s">
        <v>598</v>
      </c>
      <c r="F241" s="29">
        <f>F242+F245+F247+F249+F251</f>
        <v>46660</v>
      </c>
      <c r="G241" s="29">
        <f>G242+G245+G247+G249+G251</f>
        <v>46683</v>
      </c>
    </row>
    <row r="242" spans="1:7" ht="39.6" x14ac:dyDescent="0.25">
      <c r="A242" s="72">
        <v>231</v>
      </c>
      <c r="B242" s="54">
        <v>503</v>
      </c>
      <c r="C242" s="32" t="s">
        <v>352</v>
      </c>
      <c r="D242" s="2"/>
      <c r="E242" s="88" t="s">
        <v>439</v>
      </c>
      <c r="F242" s="29">
        <f>F243+F244</f>
        <v>5493</v>
      </c>
      <c r="G242" s="29">
        <f>G243+G244</f>
        <v>5493</v>
      </c>
    </row>
    <row r="243" spans="1:7" ht="26.4" x14ac:dyDescent="0.25">
      <c r="A243" s="72">
        <v>232</v>
      </c>
      <c r="B243" s="55">
        <v>503</v>
      </c>
      <c r="C243" s="52" t="s">
        <v>352</v>
      </c>
      <c r="D243" s="4" t="s">
        <v>78</v>
      </c>
      <c r="E243" s="94" t="s">
        <v>77</v>
      </c>
      <c r="F243" s="63">
        <v>1696</v>
      </c>
      <c r="G243" s="63">
        <v>1696</v>
      </c>
    </row>
    <row r="244" spans="1:7" s="21" customFormat="1" x14ac:dyDescent="0.25">
      <c r="A244" s="72">
        <v>233</v>
      </c>
      <c r="B244" s="55">
        <v>503</v>
      </c>
      <c r="C244" s="52" t="s">
        <v>352</v>
      </c>
      <c r="D244" s="4" t="s">
        <v>85</v>
      </c>
      <c r="E244" s="94" t="s">
        <v>86</v>
      </c>
      <c r="F244" s="63">
        <v>3797</v>
      </c>
      <c r="G244" s="63">
        <v>3797</v>
      </c>
    </row>
    <row r="245" spans="1:7" ht="39.6" x14ac:dyDescent="0.25">
      <c r="A245" s="72">
        <v>234</v>
      </c>
      <c r="B245" s="54">
        <v>503</v>
      </c>
      <c r="C245" s="2" t="s">
        <v>467</v>
      </c>
      <c r="D245" s="2"/>
      <c r="E245" s="88" t="s">
        <v>476</v>
      </c>
      <c r="F245" s="29">
        <f>F246</f>
        <v>4720</v>
      </c>
      <c r="G245" s="29">
        <f>G246</f>
        <v>4720</v>
      </c>
    </row>
    <row r="246" spans="1:7" ht="26.4" x14ac:dyDescent="0.25">
      <c r="A246" s="72">
        <v>235</v>
      </c>
      <c r="B246" s="55">
        <v>503</v>
      </c>
      <c r="C246" s="4" t="s">
        <v>467</v>
      </c>
      <c r="D246" s="4" t="s">
        <v>78</v>
      </c>
      <c r="E246" s="94" t="s">
        <v>77</v>
      </c>
      <c r="F246" s="63">
        <v>4720</v>
      </c>
      <c r="G246" s="63">
        <v>4720</v>
      </c>
    </row>
    <row r="247" spans="1:7" ht="39.6" x14ac:dyDescent="0.25">
      <c r="A247" s="72">
        <v>236</v>
      </c>
      <c r="B247" s="54">
        <v>503</v>
      </c>
      <c r="C247" s="2" t="s">
        <v>468</v>
      </c>
      <c r="D247" s="2"/>
      <c r="E247" s="88" t="s">
        <v>469</v>
      </c>
      <c r="F247" s="29">
        <f>F248</f>
        <v>26680</v>
      </c>
      <c r="G247" s="29">
        <f>G248</f>
        <v>26700</v>
      </c>
    </row>
    <row r="248" spans="1:7" ht="26.4" x14ac:dyDescent="0.25">
      <c r="A248" s="72">
        <v>237</v>
      </c>
      <c r="B248" s="55">
        <v>503</v>
      </c>
      <c r="C248" s="4" t="s">
        <v>468</v>
      </c>
      <c r="D248" s="4">
        <v>240</v>
      </c>
      <c r="E248" s="94" t="s">
        <v>77</v>
      </c>
      <c r="F248" s="63">
        <v>26680</v>
      </c>
      <c r="G248" s="63">
        <v>26700</v>
      </c>
    </row>
    <row r="249" spans="1:7" ht="26.4" x14ac:dyDescent="0.25">
      <c r="A249" s="72">
        <v>238</v>
      </c>
      <c r="B249" s="54">
        <v>503</v>
      </c>
      <c r="C249" s="2" t="s">
        <v>471</v>
      </c>
      <c r="D249" s="2"/>
      <c r="E249" s="88" t="s">
        <v>470</v>
      </c>
      <c r="F249" s="29">
        <f>F250</f>
        <v>5417</v>
      </c>
      <c r="G249" s="29">
        <f>G250</f>
        <v>5420</v>
      </c>
    </row>
    <row r="250" spans="1:7" ht="26.4" x14ac:dyDescent="0.25">
      <c r="A250" s="72">
        <v>239</v>
      </c>
      <c r="B250" s="55">
        <v>503</v>
      </c>
      <c r="C250" s="4" t="s">
        <v>471</v>
      </c>
      <c r="D250" s="4">
        <v>240</v>
      </c>
      <c r="E250" s="94" t="s">
        <v>77</v>
      </c>
      <c r="F250" s="63">
        <v>5417</v>
      </c>
      <c r="G250" s="63">
        <v>5420</v>
      </c>
    </row>
    <row r="251" spans="1:7" ht="39.6" x14ac:dyDescent="0.25">
      <c r="A251" s="72">
        <v>240</v>
      </c>
      <c r="B251" s="54">
        <v>503</v>
      </c>
      <c r="C251" s="2" t="s">
        <v>472</v>
      </c>
      <c r="D251" s="2"/>
      <c r="E251" s="88" t="s">
        <v>547</v>
      </c>
      <c r="F251" s="29">
        <f>F252</f>
        <v>4350</v>
      </c>
      <c r="G251" s="29">
        <f>G252</f>
        <v>4350</v>
      </c>
    </row>
    <row r="252" spans="1:7" ht="26.4" x14ac:dyDescent="0.25">
      <c r="A252" s="72">
        <v>241</v>
      </c>
      <c r="B252" s="55">
        <v>503</v>
      </c>
      <c r="C252" s="4" t="s">
        <v>472</v>
      </c>
      <c r="D252" s="4">
        <v>240</v>
      </c>
      <c r="E252" s="94" t="s">
        <v>77</v>
      </c>
      <c r="F252" s="63">
        <v>4350</v>
      </c>
      <c r="G252" s="63">
        <v>4350</v>
      </c>
    </row>
    <row r="253" spans="1:7" s="21" customFormat="1" x14ac:dyDescent="0.25">
      <c r="A253" s="72">
        <v>242</v>
      </c>
      <c r="B253" s="54">
        <v>503</v>
      </c>
      <c r="C253" s="2" t="s">
        <v>189</v>
      </c>
      <c r="D253" s="2"/>
      <c r="E253" s="88" t="s">
        <v>156</v>
      </c>
      <c r="F253" s="29">
        <f>F256+F254</f>
        <v>2900</v>
      </c>
      <c r="G253" s="29">
        <f>G256+G254</f>
        <v>1600</v>
      </c>
    </row>
    <row r="254" spans="1:7" s="21" customFormat="1" ht="26.4" x14ac:dyDescent="0.25">
      <c r="A254" s="72">
        <v>243</v>
      </c>
      <c r="B254" s="90">
        <v>503</v>
      </c>
      <c r="C254" s="10" t="s">
        <v>391</v>
      </c>
      <c r="D254" s="4"/>
      <c r="E254" s="88" t="s">
        <v>392</v>
      </c>
      <c r="F254" s="29">
        <f>F255</f>
        <v>2000</v>
      </c>
      <c r="G254" s="29">
        <f>G255</f>
        <v>1000</v>
      </c>
    </row>
    <row r="255" spans="1:7" s="21" customFormat="1" x14ac:dyDescent="0.25">
      <c r="A255" s="72">
        <v>244</v>
      </c>
      <c r="B255" s="91">
        <v>503</v>
      </c>
      <c r="C255" s="12" t="s">
        <v>391</v>
      </c>
      <c r="D255" s="4" t="s">
        <v>51</v>
      </c>
      <c r="E255" s="94" t="s">
        <v>52</v>
      </c>
      <c r="F255" s="63">
        <v>2000</v>
      </c>
      <c r="G255" s="63">
        <v>1000</v>
      </c>
    </row>
    <row r="256" spans="1:7" s="21" customFormat="1" ht="39.6" x14ac:dyDescent="0.25">
      <c r="A256" s="72">
        <v>245</v>
      </c>
      <c r="B256" s="54">
        <v>503</v>
      </c>
      <c r="C256" s="32" t="s">
        <v>340</v>
      </c>
      <c r="D256" s="2"/>
      <c r="E256" s="95" t="s">
        <v>635</v>
      </c>
      <c r="F256" s="29">
        <f>F257</f>
        <v>900</v>
      </c>
      <c r="G256" s="29">
        <f>G257</f>
        <v>600</v>
      </c>
    </row>
    <row r="257" spans="1:7" s="21" customFormat="1" ht="26.4" x14ac:dyDescent="0.25">
      <c r="A257" s="72">
        <v>246</v>
      </c>
      <c r="B257" s="55">
        <v>503</v>
      </c>
      <c r="C257" s="52" t="s">
        <v>340</v>
      </c>
      <c r="D257" s="4">
        <v>240</v>
      </c>
      <c r="E257" s="94" t="s">
        <v>77</v>
      </c>
      <c r="F257" s="63">
        <v>900</v>
      </c>
      <c r="G257" s="63">
        <v>600</v>
      </c>
    </row>
    <row r="258" spans="1:7" s="21" customFormat="1" x14ac:dyDescent="0.25">
      <c r="A258" s="72">
        <v>247</v>
      </c>
      <c r="B258" s="54">
        <v>505</v>
      </c>
      <c r="C258" s="2"/>
      <c r="D258" s="2"/>
      <c r="E258" s="88" t="s">
        <v>17</v>
      </c>
      <c r="F258" s="29">
        <f>F259+F268</f>
        <v>13321</v>
      </c>
      <c r="G258" s="29">
        <f>G259+G268</f>
        <v>13815</v>
      </c>
    </row>
    <row r="259" spans="1:7" s="21" customFormat="1" ht="39.6" x14ac:dyDescent="0.25">
      <c r="A259" s="72">
        <v>248</v>
      </c>
      <c r="B259" s="54">
        <v>505</v>
      </c>
      <c r="C259" s="2" t="s">
        <v>201</v>
      </c>
      <c r="D259" s="2"/>
      <c r="E259" s="88" t="s">
        <v>653</v>
      </c>
      <c r="F259" s="29">
        <f>F264+F260</f>
        <v>12991</v>
      </c>
      <c r="G259" s="29">
        <f>G264+G260</f>
        <v>13485</v>
      </c>
    </row>
    <row r="260" spans="1:7" s="21" customFormat="1" ht="39.6" x14ac:dyDescent="0.25">
      <c r="A260" s="72">
        <v>249</v>
      </c>
      <c r="B260" s="54">
        <v>505</v>
      </c>
      <c r="C260" s="2" t="s">
        <v>200</v>
      </c>
      <c r="D260" s="2"/>
      <c r="E260" s="88" t="s">
        <v>318</v>
      </c>
      <c r="F260" s="29">
        <f>F261</f>
        <v>610</v>
      </c>
      <c r="G260" s="29">
        <f>G261</f>
        <v>610</v>
      </c>
    </row>
    <row r="261" spans="1:7" s="21" customFormat="1" ht="52.8" x14ac:dyDescent="0.25">
      <c r="A261" s="72">
        <v>250</v>
      </c>
      <c r="B261" s="54">
        <v>505</v>
      </c>
      <c r="C261" s="2" t="s">
        <v>199</v>
      </c>
      <c r="D261" s="2"/>
      <c r="E261" s="88" t="s">
        <v>198</v>
      </c>
      <c r="F261" s="29">
        <f>F262+F263</f>
        <v>610</v>
      </c>
      <c r="G261" s="29">
        <f>G262+G263</f>
        <v>610</v>
      </c>
    </row>
    <row r="262" spans="1:7" s="21" customFormat="1" x14ac:dyDescent="0.25">
      <c r="A262" s="72">
        <v>251</v>
      </c>
      <c r="B262" s="55">
        <v>505</v>
      </c>
      <c r="C262" s="4" t="s">
        <v>199</v>
      </c>
      <c r="D262" s="4" t="s">
        <v>44</v>
      </c>
      <c r="E262" s="94" t="s">
        <v>45</v>
      </c>
      <c r="F262" s="74">
        <v>410.3</v>
      </c>
      <c r="G262" s="74">
        <v>410.3</v>
      </c>
    </row>
    <row r="263" spans="1:7" s="21" customFormat="1" ht="26.4" x14ac:dyDescent="0.25">
      <c r="A263" s="72">
        <v>252</v>
      </c>
      <c r="B263" s="55">
        <v>505</v>
      </c>
      <c r="C263" s="4" t="s">
        <v>199</v>
      </c>
      <c r="D263" s="4">
        <v>240</v>
      </c>
      <c r="E263" s="94" t="s">
        <v>77</v>
      </c>
      <c r="F263" s="74">
        <v>199.7</v>
      </c>
      <c r="G263" s="74">
        <v>199.7</v>
      </c>
    </row>
    <row r="264" spans="1:7" s="21" customFormat="1" ht="52.8" x14ac:dyDescent="0.25">
      <c r="A264" s="72">
        <v>253</v>
      </c>
      <c r="B264" s="54">
        <v>505</v>
      </c>
      <c r="C264" s="2" t="s">
        <v>482</v>
      </c>
      <c r="D264" s="2"/>
      <c r="E264" s="88" t="s">
        <v>655</v>
      </c>
      <c r="F264" s="29">
        <f>F265</f>
        <v>12381</v>
      </c>
      <c r="G264" s="29">
        <f>G265</f>
        <v>12875</v>
      </c>
    </row>
    <row r="265" spans="1:7" s="21" customFormat="1" ht="26.4" x14ac:dyDescent="0.25">
      <c r="A265" s="72">
        <v>254</v>
      </c>
      <c r="B265" s="54">
        <v>505</v>
      </c>
      <c r="C265" s="2" t="s">
        <v>609</v>
      </c>
      <c r="D265" s="2"/>
      <c r="E265" s="88" t="s">
        <v>115</v>
      </c>
      <c r="F265" s="29">
        <f>F266+F267</f>
        <v>12381</v>
      </c>
      <c r="G265" s="29">
        <f>G266+G267</f>
        <v>12875</v>
      </c>
    </row>
    <row r="266" spans="1:7" s="21" customFormat="1" x14ac:dyDescent="0.25">
      <c r="A266" s="72">
        <v>255</v>
      </c>
      <c r="B266" s="55">
        <v>505</v>
      </c>
      <c r="C266" s="4" t="s">
        <v>609</v>
      </c>
      <c r="D266" s="4" t="s">
        <v>44</v>
      </c>
      <c r="E266" s="94" t="s">
        <v>45</v>
      </c>
      <c r="F266" s="63">
        <v>12356</v>
      </c>
      <c r="G266" s="63">
        <v>12850</v>
      </c>
    </row>
    <row r="267" spans="1:7" s="21" customFormat="1" ht="26.4" x14ac:dyDescent="0.25">
      <c r="A267" s="72">
        <v>256</v>
      </c>
      <c r="B267" s="55">
        <v>505</v>
      </c>
      <c r="C267" s="4" t="s">
        <v>609</v>
      </c>
      <c r="D267" s="4">
        <v>240</v>
      </c>
      <c r="E267" s="94" t="s">
        <v>77</v>
      </c>
      <c r="F267" s="63">
        <v>25</v>
      </c>
      <c r="G267" s="63">
        <v>25</v>
      </c>
    </row>
    <row r="268" spans="1:7" x14ac:dyDescent="0.25">
      <c r="A268" s="72">
        <v>257</v>
      </c>
      <c r="B268" s="102">
        <v>505</v>
      </c>
      <c r="C268" s="98" t="s">
        <v>189</v>
      </c>
      <c r="D268" s="98"/>
      <c r="E268" s="104" t="s">
        <v>156</v>
      </c>
      <c r="F268" s="29">
        <f>F271+F269</f>
        <v>330</v>
      </c>
      <c r="G268" s="29">
        <f>G271+G269</f>
        <v>330</v>
      </c>
    </row>
    <row r="269" spans="1:7" ht="26.4" x14ac:dyDescent="0.25">
      <c r="A269" s="72">
        <v>258</v>
      </c>
      <c r="B269" s="102">
        <v>505</v>
      </c>
      <c r="C269" s="2" t="s">
        <v>363</v>
      </c>
      <c r="D269" s="2"/>
      <c r="E269" s="88" t="s">
        <v>364</v>
      </c>
      <c r="F269" s="29">
        <f>F270</f>
        <v>250</v>
      </c>
      <c r="G269" s="29">
        <f>G270</f>
        <v>250</v>
      </c>
    </row>
    <row r="270" spans="1:7" ht="26.4" x14ac:dyDescent="0.25">
      <c r="A270" s="72">
        <v>259</v>
      </c>
      <c r="B270" s="102">
        <v>505</v>
      </c>
      <c r="C270" s="4" t="s">
        <v>363</v>
      </c>
      <c r="D270" s="4">
        <v>240</v>
      </c>
      <c r="E270" s="94" t="s">
        <v>77</v>
      </c>
      <c r="F270" s="63">
        <v>250</v>
      </c>
      <c r="G270" s="63">
        <v>250</v>
      </c>
    </row>
    <row r="271" spans="1:7" ht="26.4" x14ac:dyDescent="0.25">
      <c r="A271" s="72">
        <v>260</v>
      </c>
      <c r="B271" s="102">
        <v>505</v>
      </c>
      <c r="C271" s="100" t="s">
        <v>445</v>
      </c>
      <c r="D271" s="98"/>
      <c r="E271" s="104" t="s">
        <v>446</v>
      </c>
      <c r="F271" s="29">
        <f>F272</f>
        <v>80</v>
      </c>
      <c r="G271" s="29">
        <f>G272</f>
        <v>80</v>
      </c>
    </row>
    <row r="272" spans="1:7" ht="26.4" x14ac:dyDescent="0.25">
      <c r="A272" s="72">
        <v>261</v>
      </c>
      <c r="B272" s="103">
        <v>505</v>
      </c>
      <c r="C272" s="101" t="s">
        <v>445</v>
      </c>
      <c r="D272" s="99">
        <v>240</v>
      </c>
      <c r="E272" s="105" t="s">
        <v>77</v>
      </c>
      <c r="F272" s="63">
        <v>80</v>
      </c>
      <c r="G272" s="63">
        <v>80</v>
      </c>
    </row>
    <row r="273" spans="1:7" ht="15.6" x14ac:dyDescent="0.25">
      <c r="A273" s="72">
        <v>262</v>
      </c>
      <c r="B273" s="54">
        <v>600</v>
      </c>
      <c r="C273" s="2"/>
      <c r="D273" s="2"/>
      <c r="E273" s="93" t="s">
        <v>18</v>
      </c>
      <c r="F273" s="29">
        <f>F274+F279</f>
        <v>2037</v>
      </c>
      <c r="G273" s="29">
        <f>G274+G279</f>
        <v>2040</v>
      </c>
    </row>
    <row r="274" spans="1:7" ht="26.4" x14ac:dyDescent="0.25">
      <c r="A274" s="72">
        <v>263</v>
      </c>
      <c r="B274" s="54">
        <v>603</v>
      </c>
      <c r="C274" s="2"/>
      <c r="D274" s="2"/>
      <c r="E274" s="88" t="s">
        <v>75</v>
      </c>
      <c r="F274" s="29">
        <f t="shared" ref="F274:G277" si="8">F275</f>
        <v>1779</v>
      </c>
      <c r="G274" s="29">
        <f t="shared" si="8"/>
        <v>1780</v>
      </c>
    </row>
    <row r="275" spans="1:7" ht="39.6" x14ac:dyDescent="0.25">
      <c r="A275" s="72">
        <v>264</v>
      </c>
      <c r="B275" s="54">
        <v>603</v>
      </c>
      <c r="C275" s="32" t="s">
        <v>232</v>
      </c>
      <c r="D275" s="2"/>
      <c r="E275" s="95" t="s">
        <v>690</v>
      </c>
      <c r="F275" s="29">
        <f t="shared" si="8"/>
        <v>1779</v>
      </c>
      <c r="G275" s="29">
        <f t="shared" si="8"/>
        <v>1780</v>
      </c>
    </row>
    <row r="276" spans="1:7" ht="26.4" x14ac:dyDescent="0.25">
      <c r="A276" s="72">
        <v>265</v>
      </c>
      <c r="B276" s="1">
        <v>603</v>
      </c>
      <c r="C276" s="2" t="s">
        <v>430</v>
      </c>
      <c r="D276" s="2"/>
      <c r="E276" s="95" t="s">
        <v>431</v>
      </c>
      <c r="F276" s="29">
        <f t="shared" si="8"/>
        <v>1779</v>
      </c>
      <c r="G276" s="29">
        <f t="shared" si="8"/>
        <v>1780</v>
      </c>
    </row>
    <row r="277" spans="1:7" s="21" customFormat="1" x14ac:dyDescent="0.25">
      <c r="A277" s="72">
        <v>266</v>
      </c>
      <c r="B277" s="54">
        <v>603</v>
      </c>
      <c r="C277" s="32" t="s">
        <v>388</v>
      </c>
      <c r="D277" s="2"/>
      <c r="E277" s="88" t="s">
        <v>116</v>
      </c>
      <c r="F277" s="29">
        <f t="shared" si="8"/>
        <v>1779</v>
      </c>
      <c r="G277" s="29">
        <f t="shared" si="8"/>
        <v>1780</v>
      </c>
    </row>
    <row r="278" spans="1:7" ht="26.4" x14ac:dyDescent="0.25">
      <c r="A278" s="72">
        <v>267</v>
      </c>
      <c r="B278" s="55">
        <v>603</v>
      </c>
      <c r="C278" s="52" t="s">
        <v>388</v>
      </c>
      <c r="D278" s="4" t="s">
        <v>78</v>
      </c>
      <c r="E278" s="105" t="s">
        <v>77</v>
      </c>
      <c r="F278" s="63">
        <v>1779</v>
      </c>
      <c r="G278" s="63">
        <v>1780</v>
      </c>
    </row>
    <row r="279" spans="1:7" s="21" customFormat="1" x14ac:dyDescent="0.25">
      <c r="A279" s="72">
        <v>268</v>
      </c>
      <c r="B279" s="54">
        <v>605</v>
      </c>
      <c r="C279" s="52"/>
      <c r="D279" s="4"/>
      <c r="E279" s="88" t="s">
        <v>443</v>
      </c>
      <c r="F279" s="29">
        <f>F280</f>
        <v>258</v>
      </c>
      <c r="G279" s="29">
        <f>G280</f>
        <v>260</v>
      </c>
    </row>
    <row r="280" spans="1:7" s="21" customFormat="1" ht="39.6" x14ac:dyDescent="0.25">
      <c r="A280" s="72">
        <v>269</v>
      </c>
      <c r="B280" s="54">
        <v>605</v>
      </c>
      <c r="C280" s="32" t="s">
        <v>232</v>
      </c>
      <c r="D280" s="2"/>
      <c r="E280" s="95" t="s">
        <v>690</v>
      </c>
      <c r="F280" s="29">
        <f>F281</f>
        <v>258</v>
      </c>
      <c r="G280" s="29">
        <f>G281</f>
        <v>260</v>
      </c>
    </row>
    <row r="281" spans="1:7" ht="26.4" x14ac:dyDescent="0.25">
      <c r="A281" s="72">
        <v>270</v>
      </c>
      <c r="B281" s="1">
        <v>605</v>
      </c>
      <c r="C281" s="2" t="s">
        <v>430</v>
      </c>
      <c r="D281" s="2"/>
      <c r="E281" s="95" t="s">
        <v>431</v>
      </c>
      <c r="F281" s="29">
        <f>F282+F284+F286+F288</f>
        <v>258</v>
      </c>
      <c r="G281" s="29">
        <f>G282+G284+G286+G288</f>
        <v>260</v>
      </c>
    </row>
    <row r="282" spans="1:7" ht="26.4" x14ac:dyDescent="0.25">
      <c r="A282" s="72">
        <v>271</v>
      </c>
      <c r="B282" s="54">
        <v>605</v>
      </c>
      <c r="C282" s="32" t="s">
        <v>381</v>
      </c>
      <c r="D282" s="2"/>
      <c r="E282" s="88" t="s">
        <v>382</v>
      </c>
      <c r="F282" s="29">
        <f>F283</f>
        <v>163</v>
      </c>
      <c r="G282" s="29">
        <f>G283</f>
        <v>165</v>
      </c>
    </row>
    <row r="283" spans="1:7" s="21" customFormat="1" ht="26.4" x14ac:dyDescent="0.25">
      <c r="A283" s="72">
        <v>272</v>
      </c>
      <c r="B283" s="55">
        <v>605</v>
      </c>
      <c r="C283" s="52" t="s">
        <v>381</v>
      </c>
      <c r="D283" s="4" t="s">
        <v>78</v>
      </c>
      <c r="E283" s="94" t="s">
        <v>77</v>
      </c>
      <c r="F283" s="63">
        <v>163</v>
      </c>
      <c r="G283" s="63">
        <v>165</v>
      </c>
    </row>
    <row r="284" spans="1:7" s="21" customFormat="1" x14ac:dyDescent="0.25">
      <c r="A284" s="72">
        <v>273</v>
      </c>
      <c r="B284" s="54">
        <v>605</v>
      </c>
      <c r="C284" s="32" t="s">
        <v>434</v>
      </c>
      <c r="D284" s="4"/>
      <c r="E284" s="88" t="s">
        <v>384</v>
      </c>
      <c r="F284" s="29">
        <f>F285</f>
        <v>5</v>
      </c>
      <c r="G284" s="29">
        <f>G285</f>
        <v>5</v>
      </c>
    </row>
    <row r="285" spans="1:7" s="21" customFormat="1" ht="26.4" x14ac:dyDescent="0.25">
      <c r="A285" s="72">
        <v>274</v>
      </c>
      <c r="B285" s="55">
        <v>605</v>
      </c>
      <c r="C285" s="52" t="s">
        <v>434</v>
      </c>
      <c r="D285" s="4" t="s">
        <v>78</v>
      </c>
      <c r="E285" s="94" t="s">
        <v>77</v>
      </c>
      <c r="F285" s="63">
        <v>5</v>
      </c>
      <c r="G285" s="63">
        <v>5</v>
      </c>
    </row>
    <row r="286" spans="1:7" x14ac:dyDescent="0.25">
      <c r="A286" s="72">
        <v>275</v>
      </c>
      <c r="B286" s="54">
        <v>605</v>
      </c>
      <c r="C286" s="32" t="s">
        <v>383</v>
      </c>
      <c r="D286" s="4"/>
      <c r="E286" s="88" t="s">
        <v>386</v>
      </c>
      <c r="F286" s="29">
        <f>F287</f>
        <v>60</v>
      </c>
      <c r="G286" s="29">
        <f>G287</f>
        <v>60</v>
      </c>
    </row>
    <row r="287" spans="1:7" s="21" customFormat="1" ht="26.4" x14ac:dyDescent="0.25">
      <c r="A287" s="72">
        <v>276</v>
      </c>
      <c r="B287" s="55">
        <v>605</v>
      </c>
      <c r="C287" s="52" t="s">
        <v>383</v>
      </c>
      <c r="D287" s="4" t="s">
        <v>78</v>
      </c>
      <c r="E287" s="94" t="s">
        <v>77</v>
      </c>
      <c r="F287" s="63">
        <v>60</v>
      </c>
      <c r="G287" s="63">
        <v>60</v>
      </c>
    </row>
    <row r="288" spans="1:7" s="21" customFormat="1" x14ac:dyDescent="0.25">
      <c r="A288" s="72">
        <v>277</v>
      </c>
      <c r="B288" s="54">
        <v>605</v>
      </c>
      <c r="C288" s="32" t="s">
        <v>385</v>
      </c>
      <c r="D288" s="2"/>
      <c r="E288" s="88" t="s">
        <v>353</v>
      </c>
      <c r="F288" s="29">
        <f>F289</f>
        <v>30</v>
      </c>
      <c r="G288" s="29">
        <f>G289</f>
        <v>30</v>
      </c>
    </row>
    <row r="289" spans="1:7" s="64" customFormat="1" ht="26.4" x14ac:dyDescent="0.25">
      <c r="A289" s="72">
        <v>278</v>
      </c>
      <c r="B289" s="55">
        <v>605</v>
      </c>
      <c r="C289" s="52" t="s">
        <v>385</v>
      </c>
      <c r="D289" s="4">
        <v>240</v>
      </c>
      <c r="E289" s="94" t="s">
        <v>77</v>
      </c>
      <c r="F289" s="63">
        <v>30</v>
      </c>
      <c r="G289" s="63">
        <v>30</v>
      </c>
    </row>
    <row r="290" spans="1:7" s="64" customFormat="1" ht="15.6" x14ac:dyDescent="0.25">
      <c r="A290" s="72">
        <v>279</v>
      </c>
      <c r="B290" s="54">
        <v>700</v>
      </c>
      <c r="C290" s="2"/>
      <c r="D290" s="2"/>
      <c r="E290" s="93" t="s">
        <v>19</v>
      </c>
      <c r="F290" s="29">
        <f>F291+F319+F359+F373+F346</f>
        <v>1066424.1000000001</v>
      </c>
      <c r="G290" s="29">
        <f>G291+G319+G359+G373+G346</f>
        <v>1050660</v>
      </c>
    </row>
    <row r="291" spans="1:7" s="64" customFormat="1" x14ac:dyDescent="0.25">
      <c r="A291" s="72">
        <v>280</v>
      </c>
      <c r="B291" s="54">
        <v>701</v>
      </c>
      <c r="C291" s="2"/>
      <c r="D291" s="2"/>
      <c r="E291" s="88" t="s">
        <v>20</v>
      </c>
      <c r="F291" s="29">
        <f>F292+F316</f>
        <v>378242</v>
      </c>
      <c r="G291" s="29">
        <f>G292+G316</f>
        <v>338991</v>
      </c>
    </row>
    <row r="292" spans="1:7" s="21" customFormat="1" ht="39.6" x14ac:dyDescent="0.25">
      <c r="A292" s="72">
        <v>281</v>
      </c>
      <c r="B292" s="54">
        <v>701</v>
      </c>
      <c r="C292" s="2" t="s">
        <v>279</v>
      </c>
      <c r="D292" s="2"/>
      <c r="E292" s="95" t="s">
        <v>684</v>
      </c>
      <c r="F292" s="29">
        <f>F293+F304+F313</f>
        <v>374052</v>
      </c>
      <c r="G292" s="29">
        <f>G293+G304+G313</f>
        <v>334791</v>
      </c>
    </row>
    <row r="293" spans="1:7" ht="26.4" x14ac:dyDescent="0.25">
      <c r="A293" s="72">
        <v>282</v>
      </c>
      <c r="B293" s="54">
        <v>701</v>
      </c>
      <c r="C293" s="2" t="s">
        <v>280</v>
      </c>
      <c r="D293" s="2"/>
      <c r="E293" s="95" t="s">
        <v>119</v>
      </c>
      <c r="F293" s="29">
        <f>F294+F300+F302+F296+F298</f>
        <v>248089</v>
      </c>
      <c r="G293" s="29">
        <f>G294+G300+G302+G296+G298</f>
        <v>256098</v>
      </c>
    </row>
    <row r="294" spans="1:7" ht="39.6" x14ac:dyDescent="0.25">
      <c r="A294" s="72">
        <v>283</v>
      </c>
      <c r="B294" s="54">
        <v>701</v>
      </c>
      <c r="C294" s="2" t="s">
        <v>281</v>
      </c>
      <c r="D294" s="2"/>
      <c r="E294" s="88" t="s">
        <v>120</v>
      </c>
      <c r="F294" s="29">
        <f>F295</f>
        <v>101796</v>
      </c>
      <c r="G294" s="29">
        <f>G295</f>
        <v>101796</v>
      </c>
    </row>
    <row r="295" spans="1:7" s="21" customFormat="1" x14ac:dyDescent="0.25">
      <c r="A295" s="72">
        <v>284</v>
      </c>
      <c r="B295" s="55">
        <v>701</v>
      </c>
      <c r="C295" s="4" t="s">
        <v>281</v>
      </c>
      <c r="D295" s="4" t="s">
        <v>90</v>
      </c>
      <c r="E295" s="94" t="s">
        <v>91</v>
      </c>
      <c r="F295" s="63">
        <v>101796</v>
      </c>
      <c r="G295" s="63">
        <v>101796</v>
      </c>
    </row>
    <row r="296" spans="1:7" s="21" customFormat="1" x14ac:dyDescent="0.25">
      <c r="A296" s="72">
        <v>285</v>
      </c>
      <c r="B296" s="54">
        <v>701</v>
      </c>
      <c r="C296" s="2" t="s">
        <v>282</v>
      </c>
      <c r="D296" s="2"/>
      <c r="E296" s="88" t="s">
        <v>121</v>
      </c>
      <c r="F296" s="29">
        <f>F297</f>
        <v>3625</v>
      </c>
      <c r="G296" s="29">
        <f>G297</f>
        <v>3625</v>
      </c>
    </row>
    <row r="297" spans="1:7" s="21" customFormat="1" x14ac:dyDescent="0.25">
      <c r="A297" s="72">
        <v>286</v>
      </c>
      <c r="B297" s="55">
        <v>701</v>
      </c>
      <c r="C297" s="4" t="s">
        <v>282</v>
      </c>
      <c r="D297" s="4" t="s">
        <v>90</v>
      </c>
      <c r="E297" s="94" t="s">
        <v>91</v>
      </c>
      <c r="F297" s="63">
        <v>3625</v>
      </c>
      <c r="G297" s="63">
        <v>3625</v>
      </c>
    </row>
    <row r="298" spans="1:7" s="21" customFormat="1" x14ac:dyDescent="0.25">
      <c r="A298" s="72">
        <v>287</v>
      </c>
      <c r="B298" s="54">
        <v>701</v>
      </c>
      <c r="C298" s="2" t="s">
        <v>612</v>
      </c>
      <c r="D298" s="2"/>
      <c r="E298" s="5" t="s">
        <v>613</v>
      </c>
      <c r="F298" s="29">
        <f>F299</f>
        <v>1290</v>
      </c>
      <c r="G298" s="29">
        <f>G299</f>
        <v>1290</v>
      </c>
    </row>
    <row r="299" spans="1:7" s="21" customFormat="1" x14ac:dyDescent="0.25">
      <c r="A299" s="72">
        <v>288</v>
      </c>
      <c r="B299" s="55">
        <v>701</v>
      </c>
      <c r="C299" s="4" t="s">
        <v>612</v>
      </c>
      <c r="D299" s="4" t="s">
        <v>90</v>
      </c>
      <c r="E299" s="94" t="s">
        <v>91</v>
      </c>
      <c r="F299" s="63">
        <v>1290</v>
      </c>
      <c r="G299" s="63">
        <v>1290</v>
      </c>
    </row>
    <row r="300" spans="1:7" s="21" customFormat="1" ht="66" x14ac:dyDescent="0.25">
      <c r="A300" s="72">
        <v>289</v>
      </c>
      <c r="B300" s="54">
        <v>701</v>
      </c>
      <c r="C300" s="2" t="s">
        <v>202</v>
      </c>
      <c r="D300" s="2"/>
      <c r="E300" s="88" t="s">
        <v>95</v>
      </c>
      <c r="F300" s="29">
        <f>F301</f>
        <v>139937</v>
      </c>
      <c r="G300" s="29">
        <f>G301</f>
        <v>147888</v>
      </c>
    </row>
    <row r="301" spans="1:7" s="21" customFormat="1" x14ac:dyDescent="0.25">
      <c r="A301" s="72">
        <v>290</v>
      </c>
      <c r="B301" s="55">
        <v>701</v>
      </c>
      <c r="C301" s="4" t="s">
        <v>202</v>
      </c>
      <c r="D301" s="4" t="s">
        <v>90</v>
      </c>
      <c r="E301" s="94" t="s">
        <v>91</v>
      </c>
      <c r="F301" s="74">
        <v>139937</v>
      </c>
      <c r="G301" s="74">
        <v>147888</v>
      </c>
    </row>
    <row r="302" spans="1:7" s="21" customFormat="1" ht="66" x14ac:dyDescent="0.25">
      <c r="A302" s="72">
        <v>291</v>
      </c>
      <c r="B302" s="54">
        <v>701</v>
      </c>
      <c r="C302" s="2" t="s">
        <v>203</v>
      </c>
      <c r="D302" s="2"/>
      <c r="E302" s="88" t="s">
        <v>96</v>
      </c>
      <c r="F302" s="29">
        <f>F303</f>
        <v>1441</v>
      </c>
      <c r="G302" s="29">
        <f>G303</f>
        <v>1499</v>
      </c>
    </row>
    <row r="303" spans="1:7" s="21" customFormat="1" x14ac:dyDescent="0.25">
      <c r="A303" s="72">
        <v>292</v>
      </c>
      <c r="B303" s="55">
        <v>701</v>
      </c>
      <c r="C303" s="4" t="s">
        <v>203</v>
      </c>
      <c r="D303" s="4" t="s">
        <v>90</v>
      </c>
      <c r="E303" s="94" t="s">
        <v>91</v>
      </c>
      <c r="F303" s="74">
        <v>1441</v>
      </c>
      <c r="G303" s="74">
        <v>1499</v>
      </c>
    </row>
    <row r="304" spans="1:7" s="21" customFormat="1" ht="26.4" x14ac:dyDescent="0.25">
      <c r="A304" s="72">
        <v>293</v>
      </c>
      <c r="B304" s="54">
        <v>701</v>
      </c>
      <c r="C304" s="2" t="s">
        <v>285</v>
      </c>
      <c r="D304" s="2"/>
      <c r="E304" s="95" t="s">
        <v>122</v>
      </c>
      <c r="F304" s="29">
        <f>F311+F305+F307+F309</f>
        <v>73182</v>
      </c>
      <c r="G304" s="29">
        <f>G311+G305+G307+G309</f>
        <v>73193</v>
      </c>
    </row>
    <row r="305" spans="1:7" s="21" customFormat="1" ht="39.6" x14ac:dyDescent="0.25">
      <c r="A305" s="72">
        <v>294</v>
      </c>
      <c r="B305" s="54">
        <v>701</v>
      </c>
      <c r="C305" s="2" t="s">
        <v>286</v>
      </c>
      <c r="D305" s="2"/>
      <c r="E305" s="88" t="s">
        <v>123</v>
      </c>
      <c r="F305" s="29">
        <f>F306</f>
        <v>38433</v>
      </c>
      <c r="G305" s="29">
        <f>G306</f>
        <v>38433</v>
      </c>
    </row>
    <row r="306" spans="1:7" s="21" customFormat="1" x14ac:dyDescent="0.25">
      <c r="A306" s="72">
        <v>295</v>
      </c>
      <c r="B306" s="55">
        <v>701</v>
      </c>
      <c r="C306" s="4" t="s">
        <v>286</v>
      </c>
      <c r="D306" s="4" t="s">
        <v>90</v>
      </c>
      <c r="E306" s="94" t="s">
        <v>91</v>
      </c>
      <c r="F306" s="63">
        <v>38433</v>
      </c>
      <c r="G306" s="63">
        <v>38433</v>
      </c>
    </row>
    <row r="307" spans="1:7" s="21" customFormat="1" x14ac:dyDescent="0.25">
      <c r="A307" s="72">
        <v>296</v>
      </c>
      <c r="B307" s="54">
        <v>701</v>
      </c>
      <c r="C307" s="2" t="s">
        <v>287</v>
      </c>
      <c r="D307" s="2"/>
      <c r="E307" s="88" t="s">
        <v>124</v>
      </c>
      <c r="F307" s="29">
        <f>F308</f>
        <v>2189</v>
      </c>
      <c r="G307" s="29">
        <f>G308</f>
        <v>2200</v>
      </c>
    </row>
    <row r="308" spans="1:7" s="21" customFormat="1" x14ac:dyDescent="0.25">
      <c r="A308" s="72">
        <v>297</v>
      </c>
      <c r="B308" s="55">
        <v>701</v>
      </c>
      <c r="C308" s="4" t="s">
        <v>287</v>
      </c>
      <c r="D308" s="4" t="s">
        <v>90</v>
      </c>
      <c r="E308" s="94" t="s">
        <v>91</v>
      </c>
      <c r="F308" s="63">
        <v>2189</v>
      </c>
      <c r="G308" s="63">
        <v>2200</v>
      </c>
    </row>
    <row r="309" spans="1:7" s="21" customFormat="1" ht="30.6" customHeight="1" x14ac:dyDescent="0.25">
      <c r="A309" s="72">
        <v>298</v>
      </c>
      <c r="B309" s="54">
        <v>701</v>
      </c>
      <c r="C309" s="2" t="s">
        <v>288</v>
      </c>
      <c r="D309" s="2"/>
      <c r="E309" s="5" t="s">
        <v>560</v>
      </c>
      <c r="F309" s="29">
        <f>F310</f>
        <v>830</v>
      </c>
      <c r="G309" s="29">
        <f>G310</f>
        <v>830</v>
      </c>
    </row>
    <row r="310" spans="1:7" x14ac:dyDescent="0.25">
      <c r="A310" s="72">
        <v>299</v>
      </c>
      <c r="B310" s="55">
        <v>701</v>
      </c>
      <c r="C310" s="4" t="s">
        <v>288</v>
      </c>
      <c r="D310" s="4" t="s">
        <v>90</v>
      </c>
      <c r="E310" s="94" t="s">
        <v>91</v>
      </c>
      <c r="F310" s="63">
        <v>830</v>
      </c>
      <c r="G310" s="63">
        <v>830</v>
      </c>
    </row>
    <row r="311" spans="1:7" ht="105.6" x14ac:dyDescent="0.25">
      <c r="A311" s="72">
        <v>300</v>
      </c>
      <c r="B311" s="54">
        <v>701</v>
      </c>
      <c r="C311" s="32" t="s">
        <v>204</v>
      </c>
      <c r="D311" s="2"/>
      <c r="E311" s="88" t="s">
        <v>97</v>
      </c>
      <c r="F311" s="29">
        <f>F312</f>
        <v>31730</v>
      </c>
      <c r="G311" s="29">
        <f>G312</f>
        <v>31730</v>
      </c>
    </row>
    <row r="312" spans="1:7" x14ac:dyDescent="0.25">
      <c r="A312" s="72">
        <v>301</v>
      </c>
      <c r="B312" s="55">
        <v>701</v>
      </c>
      <c r="C312" s="4" t="s">
        <v>204</v>
      </c>
      <c r="D312" s="4" t="s">
        <v>90</v>
      </c>
      <c r="E312" s="94" t="s">
        <v>91</v>
      </c>
      <c r="F312" s="74">
        <v>31730</v>
      </c>
      <c r="G312" s="74">
        <v>31730</v>
      </c>
    </row>
    <row r="313" spans="1:7" s="21" customFormat="1" ht="39.6" x14ac:dyDescent="0.25">
      <c r="A313" s="72">
        <v>302</v>
      </c>
      <c r="B313" s="54">
        <v>701</v>
      </c>
      <c r="C313" s="2" t="s">
        <v>283</v>
      </c>
      <c r="D313" s="2"/>
      <c r="E313" s="95" t="s">
        <v>186</v>
      </c>
      <c r="F313" s="29">
        <f>F314</f>
        <v>52781</v>
      </c>
      <c r="G313" s="29">
        <f>G314</f>
        <v>5500</v>
      </c>
    </row>
    <row r="314" spans="1:7" ht="39.6" x14ac:dyDescent="0.25">
      <c r="A314" s="72">
        <v>303</v>
      </c>
      <c r="B314" s="54">
        <v>701</v>
      </c>
      <c r="C314" s="32" t="s">
        <v>704</v>
      </c>
      <c r="D314" s="32"/>
      <c r="E314" s="88" t="s">
        <v>703</v>
      </c>
      <c r="F314" s="29">
        <f>F315</f>
        <v>52781</v>
      </c>
      <c r="G314" s="29">
        <f>G315</f>
        <v>5500</v>
      </c>
    </row>
    <row r="315" spans="1:7" s="21" customFormat="1" x14ac:dyDescent="0.25">
      <c r="A315" s="72">
        <v>304</v>
      </c>
      <c r="B315" s="55">
        <v>701</v>
      </c>
      <c r="C315" s="52" t="s">
        <v>704</v>
      </c>
      <c r="D315" s="4" t="s">
        <v>90</v>
      </c>
      <c r="E315" s="94" t="s">
        <v>91</v>
      </c>
      <c r="F315" s="63">
        <v>52781</v>
      </c>
      <c r="G315" s="63">
        <v>5500</v>
      </c>
    </row>
    <row r="316" spans="1:7" s="21" customFormat="1" ht="39.6" x14ac:dyDescent="0.25">
      <c r="A316" s="72">
        <v>305</v>
      </c>
      <c r="B316" s="1">
        <v>701</v>
      </c>
      <c r="C316" s="2" t="s">
        <v>440</v>
      </c>
      <c r="D316" s="4"/>
      <c r="E316" s="95" t="s">
        <v>694</v>
      </c>
      <c r="F316" s="29">
        <f>F317</f>
        <v>4190</v>
      </c>
      <c r="G316" s="29">
        <f>G317</f>
        <v>4200</v>
      </c>
    </row>
    <row r="317" spans="1:7" ht="52.8" x14ac:dyDescent="0.25">
      <c r="A317" s="72">
        <v>306</v>
      </c>
      <c r="B317" s="1">
        <v>701</v>
      </c>
      <c r="C317" s="2" t="s">
        <v>441</v>
      </c>
      <c r="D317" s="4"/>
      <c r="E317" s="88" t="s">
        <v>457</v>
      </c>
      <c r="F317" s="29">
        <f>F318</f>
        <v>4190</v>
      </c>
      <c r="G317" s="29">
        <f>G318</f>
        <v>4200</v>
      </c>
    </row>
    <row r="318" spans="1:7" x14ac:dyDescent="0.25">
      <c r="A318" s="72">
        <v>307</v>
      </c>
      <c r="B318" s="3">
        <v>701</v>
      </c>
      <c r="C318" s="4" t="s">
        <v>441</v>
      </c>
      <c r="D318" s="4" t="s">
        <v>90</v>
      </c>
      <c r="E318" s="94" t="s">
        <v>91</v>
      </c>
      <c r="F318" s="63">
        <v>4190</v>
      </c>
      <c r="G318" s="63">
        <v>4200</v>
      </c>
    </row>
    <row r="319" spans="1:7" x14ac:dyDescent="0.25">
      <c r="A319" s="72">
        <v>308</v>
      </c>
      <c r="B319" s="90">
        <v>702</v>
      </c>
      <c r="C319" s="10"/>
      <c r="D319" s="2"/>
      <c r="E319" s="88" t="s">
        <v>21</v>
      </c>
      <c r="F319" s="29">
        <f>F320+F343</f>
        <v>604675</v>
      </c>
      <c r="G319" s="29">
        <f>G320+G343</f>
        <v>616137</v>
      </c>
    </row>
    <row r="320" spans="1:7" ht="39.6" x14ac:dyDescent="0.25">
      <c r="A320" s="72">
        <v>309</v>
      </c>
      <c r="B320" s="54">
        <v>702</v>
      </c>
      <c r="C320" s="2" t="s">
        <v>279</v>
      </c>
      <c r="D320" s="2"/>
      <c r="E320" s="95" t="s">
        <v>684</v>
      </c>
      <c r="F320" s="29">
        <f>F321+F332</f>
        <v>592103</v>
      </c>
      <c r="G320" s="29">
        <f>G321+G332</f>
        <v>602437</v>
      </c>
    </row>
    <row r="321" spans="1:7" ht="26.4" x14ac:dyDescent="0.25">
      <c r="A321" s="72">
        <v>310</v>
      </c>
      <c r="B321" s="54">
        <v>702</v>
      </c>
      <c r="C321" s="2" t="s">
        <v>285</v>
      </c>
      <c r="D321" s="2"/>
      <c r="E321" s="95" t="s">
        <v>122</v>
      </c>
      <c r="F321" s="29">
        <f>F322+F324+F326+F328+F330</f>
        <v>538643</v>
      </c>
      <c r="G321" s="29">
        <f>G322+G324+G326+G328+G330</f>
        <v>564287</v>
      </c>
    </row>
    <row r="322" spans="1:7" ht="39.6" x14ac:dyDescent="0.25">
      <c r="A322" s="72">
        <v>311</v>
      </c>
      <c r="B322" s="54">
        <v>702</v>
      </c>
      <c r="C322" s="2" t="s">
        <v>286</v>
      </c>
      <c r="D322" s="2"/>
      <c r="E322" s="88" t="s">
        <v>123</v>
      </c>
      <c r="F322" s="29">
        <f>F323</f>
        <v>170532</v>
      </c>
      <c r="G322" s="29">
        <f>G323</f>
        <v>172000</v>
      </c>
    </row>
    <row r="323" spans="1:7" x14ac:dyDescent="0.25">
      <c r="A323" s="72">
        <v>312</v>
      </c>
      <c r="B323" s="55">
        <v>702</v>
      </c>
      <c r="C323" s="4" t="s">
        <v>286</v>
      </c>
      <c r="D323" s="4" t="s">
        <v>90</v>
      </c>
      <c r="E323" s="94" t="s">
        <v>91</v>
      </c>
      <c r="F323" s="63">
        <v>170532</v>
      </c>
      <c r="G323" s="63">
        <v>172000</v>
      </c>
    </row>
    <row r="324" spans="1:7" x14ac:dyDescent="0.25">
      <c r="A324" s="72">
        <v>313</v>
      </c>
      <c r="B324" s="54">
        <v>702</v>
      </c>
      <c r="C324" s="2" t="s">
        <v>288</v>
      </c>
      <c r="D324" s="2"/>
      <c r="E324" s="5" t="s">
        <v>560</v>
      </c>
      <c r="F324" s="29">
        <f>F325</f>
        <v>7453</v>
      </c>
      <c r="G324" s="29">
        <f>G325</f>
        <v>7500</v>
      </c>
    </row>
    <row r="325" spans="1:7" x14ac:dyDescent="0.25">
      <c r="A325" s="72">
        <v>314</v>
      </c>
      <c r="B325" s="55">
        <v>702</v>
      </c>
      <c r="C325" s="4" t="s">
        <v>288</v>
      </c>
      <c r="D325" s="4" t="s">
        <v>90</v>
      </c>
      <c r="E325" s="94" t="s">
        <v>91</v>
      </c>
      <c r="F325" s="63">
        <v>7453</v>
      </c>
      <c r="G325" s="63">
        <v>7500</v>
      </c>
    </row>
    <row r="326" spans="1:7" ht="105.6" x14ac:dyDescent="0.25">
      <c r="A326" s="72">
        <v>315</v>
      </c>
      <c r="B326" s="54">
        <v>702</v>
      </c>
      <c r="C326" s="32" t="s">
        <v>204</v>
      </c>
      <c r="D326" s="2"/>
      <c r="E326" s="88" t="s">
        <v>97</v>
      </c>
      <c r="F326" s="40">
        <f>F327</f>
        <v>333340</v>
      </c>
      <c r="G326" s="40">
        <f>G327</f>
        <v>356356</v>
      </c>
    </row>
    <row r="327" spans="1:7" s="21" customFormat="1" x14ac:dyDescent="0.25">
      <c r="A327" s="72">
        <v>316</v>
      </c>
      <c r="B327" s="55">
        <v>702</v>
      </c>
      <c r="C327" s="4" t="s">
        <v>204</v>
      </c>
      <c r="D327" s="4" t="s">
        <v>90</v>
      </c>
      <c r="E327" s="94" t="s">
        <v>91</v>
      </c>
      <c r="F327" s="74">
        <v>333340</v>
      </c>
      <c r="G327" s="74">
        <v>356356</v>
      </c>
    </row>
    <row r="328" spans="1:7" ht="105.6" x14ac:dyDescent="0.25">
      <c r="A328" s="72">
        <v>317</v>
      </c>
      <c r="B328" s="54">
        <v>702</v>
      </c>
      <c r="C328" s="2" t="s">
        <v>205</v>
      </c>
      <c r="D328" s="2"/>
      <c r="E328" s="88" t="s">
        <v>98</v>
      </c>
      <c r="F328" s="40">
        <f>F329</f>
        <v>11630</v>
      </c>
      <c r="G328" s="40">
        <f>G329</f>
        <v>12095</v>
      </c>
    </row>
    <row r="329" spans="1:7" s="21" customFormat="1" x14ac:dyDescent="0.25">
      <c r="A329" s="72">
        <v>318</v>
      </c>
      <c r="B329" s="55">
        <v>702</v>
      </c>
      <c r="C329" s="4" t="s">
        <v>205</v>
      </c>
      <c r="D329" s="4" t="s">
        <v>90</v>
      </c>
      <c r="E329" s="94" t="s">
        <v>91</v>
      </c>
      <c r="F329" s="74">
        <v>11630</v>
      </c>
      <c r="G329" s="74">
        <v>12095</v>
      </c>
    </row>
    <row r="330" spans="1:7" ht="39.6" x14ac:dyDescent="0.25">
      <c r="A330" s="72">
        <v>319</v>
      </c>
      <c r="B330" s="123">
        <v>702</v>
      </c>
      <c r="C330" s="100" t="s">
        <v>289</v>
      </c>
      <c r="D330" s="98"/>
      <c r="E330" s="113" t="s">
        <v>532</v>
      </c>
      <c r="F330" s="29">
        <f>F331</f>
        <v>15688</v>
      </c>
      <c r="G330" s="29">
        <f>G331</f>
        <v>16336</v>
      </c>
    </row>
    <row r="331" spans="1:7" x14ac:dyDescent="0.25">
      <c r="A331" s="72">
        <v>320</v>
      </c>
      <c r="B331" s="124">
        <v>702</v>
      </c>
      <c r="C331" s="99" t="s">
        <v>289</v>
      </c>
      <c r="D331" s="99" t="s">
        <v>90</v>
      </c>
      <c r="E331" s="94" t="s">
        <v>91</v>
      </c>
      <c r="F331" s="74">
        <v>15688</v>
      </c>
      <c r="G331" s="74">
        <v>16336</v>
      </c>
    </row>
    <row r="332" spans="1:7" ht="39.6" x14ac:dyDescent="0.25">
      <c r="A332" s="72">
        <v>321</v>
      </c>
      <c r="B332" s="54">
        <v>702</v>
      </c>
      <c r="C332" s="2" t="s">
        <v>283</v>
      </c>
      <c r="D332" s="2"/>
      <c r="E332" s="95" t="s">
        <v>186</v>
      </c>
      <c r="F332" s="29">
        <f>F333+F341+F337+F335+F339</f>
        <v>53460</v>
      </c>
      <c r="G332" s="29">
        <f>G333+G341+G337+G335+G339</f>
        <v>38150</v>
      </c>
    </row>
    <row r="333" spans="1:7" s="21" customFormat="1" ht="52.8" x14ac:dyDescent="0.25">
      <c r="A333" s="72">
        <v>322</v>
      </c>
      <c r="B333" s="54">
        <v>702</v>
      </c>
      <c r="C333" s="32" t="s">
        <v>284</v>
      </c>
      <c r="D333" s="32"/>
      <c r="E333" s="88" t="s">
        <v>449</v>
      </c>
      <c r="F333" s="29">
        <f>F334</f>
        <v>6400</v>
      </c>
      <c r="G333" s="29">
        <f>G334</f>
        <v>13000</v>
      </c>
    </row>
    <row r="334" spans="1:7" x14ac:dyDescent="0.25">
      <c r="A334" s="72">
        <v>323</v>
      </c>
      <c r="B334" s="55">
        <v>702</v>
      </c>
      <c r="C334" s="52" t="s">
        <v>284</v>
      </c>
      <c r="D334" s="4" t="s">
        <v>90</v>
      </c>
      <c r="E334" s="94" t="s">
        <v>91</v>
      </c>
      <c r="F334" s="63">
        <v>6400</v>
      </c>
      <c r="G334" s="63">
        <v>13000</v>
      </c>
    </row>
    <row r="335" spans="1:7" s="21" customFormat="1" ht="26.4" x14ac:dyDescent="0.25">
      <c r="A335" s="72">
        <v>324</v>
      </c>
      <c r="B335" s="54">
        <v>702</v>
      </c>
      <c r="C335" s="32" t="s">
        <v>545</v>
      </c>
      <c r="D335" s="2"/>
      <c r="E335" s="88" t="s">
        <v>546</v>
      </c>
      <c r="F335" s="29">
        <f>F336</f>
        <v>1400</v>
      </c>
      <c r="G335" s="29">
        <f>G336</f>
        <v>1500</v>
      </c>
    </row>
    <row r="336" spans="1:7" x14ac:dyDescent="0.25">
      <c r="A336" s="72">
        <v>325</v>
      </c>
      <c r="B336" s="55">
        <v>702</v>
      </c>
      <c r="C336" s="52" t="s">
        <v>545</v>
      </c>
      <c r="D336" s="4" t="s">
        <v>90</v>
      </c>
      <c r="E336" s="94" t="s">
        <v>91</v>
      </c>
      <c r="F336" s="63">
        <v>1400</v>
      </c>
      <c r="G336" s="63">
        <v>1500</v>
      </c>
    </row>
    <row r="337" spans="1:7" s="64" customFormat="1" ht="39.6" x14ac:dyDescent="0.25">
      <c r="A337" s="72">
        <v>326</v>
      </c>
      <c r="B337" s="54">
        <v>702</v>
      </c>
      <c r="C337" s="32" t="s">
        <v>365</v>
      </c>
      <c r="D337" s="2"/>
      <c r="E337" s="88" t="s">
        <v>366</v>
      </c>
      <c r="F337" s="29">
        <f>F338</f>
        <v>0</v>
      </c>
      <c r="G337" s="29">
        <f>G338</f>
        <v>4650</v>
      </c>
    </row>
    <row r="338" spans="1:7" x14ac:dyDescent="0.25">
      <c r="A338" s="72">
        <v>327</v>
      </c>
      <c r="B338" s="55">
        <v>702</v>
      </c>
      <c r="C338" s="52" t="s">
        <v>365</v>
      </c>
      <c r="D338" s="4" t="s">
        <v>90</v>
      </c>
      <c r="E338" s="94" t="s">
        <v>91</v>
      </c>
      <c r="F338" s="63">
        <v>0</v>
      </c>
      <c r="G338" s="63">
        <v>4650</v>
      </c>
    </row>
    <row r="339" spans="1:7" s="21" customFormat="1" ht="39.6" x14ac:dyDescent="0.25">
      <c r="A339" s="72">
        <v>328</v>
      </c>
      <c r="B339" s="54">
        <v>702</v>
      </c>
      <c r="C339" s="32" t="s">
        <v>704</v>
      </c>
      <c r="D339" s="32"/>
      <c r="E339" s="88" t="s">
        <v>703</v>
      </c>
      <c r="F339" s="29">
        <f>F340</f>
        <v>41660</v>
      </c>
      <c r="G339" s="29">
        <f>G340</f>
        <v>15000</v>
      </c>
    </row>
    <row r="340" spans="1:7" s="21" customFormat="1" x14ac:dyDescent="0.25">
      <c r="A340" s="72">
        <v>329</v>
      </c>
      <c r="B340" s="55">
        <v>702</v>
      </c>
      <c r="C340" s="52" t="s">
        <v>704</v>
      </c>
      <c r="D340" s="4" t="s">
        <v>90</v>
      </c>
      <c r="E340" s="94" t="s">
        <v>91</v>
      </c>
      <c r="F340" s="63">
        <v>41660</v>
      </c>
      <c r="G340" s="63">
        <v>15000</v>
      </c>
    </row>
    <row r="341" spans="1:7" ht="66" x14ac:dyDescent="0.25">
      <c r="A341" s="72">
        <v>330</v>
      </c>
      <c r="B341" s="54">
        <v>702</v>
      </c>
      <c r="C341" s="32" t="s">
        <v>447</v>
      </c>
      <c r="D341" s="2"/>
      <c r="E341" s="88" t="s">
        <v>486</v>
      </c>
      <c r="F341" s="29">
        <f>F342</f>
        <v>4000</v>
      </c>
      <c r="G341" s="29">
        <f>G342</f>
        <v>4000</v>
      </c>
    </row>
    <row r="342" spans="1:7" ht="20.100000000000001" customHeight="1" x14ac:dyDescent="0.25">
      <c r="A342" s="72">
        <v>331</v>
      </c>
      <c r="B342" s="55">
        <v>702</v>
      </c>
      <c r="C342" s="52" t="s">
        <v>447</v>
      </c>
      <c r="D342" s="4" t="s">
        <v>90</v>
      </c>
      <c r="E342" s="94" t="s">
        <v>91</v>
      </c>
      <c r="F342" s="63">
        <v>4000</v>
      </c>
      <c r="G342" s="63">
        <v>4000</v>
      </c>
    </row>
    <row r="343" spans="1:7" ht="39.6" x14ac:dyDescent="0.25">
      <c r="A343" s="72">
        <v>332</v>
      </c>
      <c r="B343" s="1">
        <v>702</v>
      </c>
      <c r="C343" s="2" t="s">
        <v>440</v>
      </c>
      <c r="D343" s="4"/>
      <c r="E343" s="95" t="s">
        <v>694</v>
      </c>
      <c r="F343" s="29">
        <f>F344</f>
        <v>12572</v>
      </c>
      <c r="G343" s="29">
        <f>G344</f>
        <v>13700</v>
      </c>
    </row>
    <row r="344" spans="1:7" s="64" customFormat="1" ht="52.8" x14ac:dyDescent="0.25">
      <c r="A344" s="72">
        <v>333</v>
      </c>
      <c r="B344" s="1">
        <v>702</v>
      </c>
      <c r="C344" s="2" t="s">
        <v>441</v>
      </c>
      <c r="D344" s="4"/>
      <c r="E344" s="88" t="s">
        <v>457</v>
      </c>
      <c r="F344" s="29">
        <f>F345</f>
        <v>12572</v>
      </c>
      <c r="G344" s="29">
        <f>G345</f>
        <v>13700</v>
      </c>
    </row>
    <row r="345" spans="1:7" x14ac:dyDescent="0.25">
      <c r="A345" s="72">
        <v>334</v>
      </c>
      <c r="B345" s="3">
        <v>702</v>
      </c>
      <c r="C345" s="4" t="s">
        <v>441</v>
      </c>
      <c r="D345" s="4" t="s">
        <v>90</v>
      </c>
      <c r="E345" s="94" t="s">
        <v>91</v>
      </c>
      <c r="F345" s="63">
        <v>12572</v>
      </c>
      <c r="G345" s="63">
        <v>13700</v>
      </c>
    </row>
    <row r="346" spans="1:7" x14ac:dyDescent="0.25">
      <c r="A346" s="72">
        <v>335</v>
      </c>
      <c r="B346" s="90">
        <v>703</v>
      </c>
      <c r="C346" s="10"/>
      <c r="D346" s="2"/>
      <c r="E346" s="88" t="s">
        <v>354</v>
      </c>
      <c r="F346" s="29">
        <f>F347+F356</f>
        <v>17633</v>
      </c>
      <c r="G346" s="29">
        <f>G347+G356</f>
        <v>21710</v>
      </c>
    </row>
    <row r="347" spans="1:7" s="64" customFormat="1" ht="39.6" x14ac:dyDescent="0.25">
      <c r="A347" s="72">
        <v>336</v>
      </c>
      <c r="B347" s="90">
        <v>703</v>
      </c>
      <c r="C347" s="2" t="s">
        <v>279</v>
      </c>
      <c r="D347" s="2"/>
      <c r="E347" s="95" t="s">
        <v>684</v>
      </c>
      <c r="F347" s="29">
        <f>F348</f>
        <v>16633</v>
      </c>
      <c r="G347" s="29">
        <f>G348</f>
        <v>16710</v>
      </c>
    </row>
    <row r="348" spans="1:7" s="64" customFormat="1" ht="39.6" x14ac:dyDescent="0.25">
      <c r="A348" s="72">
        <v>337</v>
      </c>
      <c r="B348" s="90">
        <v>703</v>
      </c>
      <c r="C348" s="2" t="s">
        <v>290</v>
      </c>
      <c r="D348" s="2"/>
      <c r="E348" s="95" t="s">
        <v>127</v>
      </c>
      <c r="F348" s="29">
        <f>F354+F349+F352</f>
        <v>16633</v>
      </c>
      <c r="G348" s="29">
        <f>G354+G349+G352</f>
        <v>16710</v>
      </c>
    </row>
    <row r="349" spans="1:7" x14ac:dyDescent="0.25">
      <c r="A349" s="72">
        <v>338</v>
      </c>
      <c r="B349" s="54">
        <v>703</v>
      </c>
      <c r="C349" s="2" t="s">
        <v>291</v>
      </c>
      <c r="D349" s="2"/>
      <c r="E349" s="88" t="s">
        <v>129</v>
      </c>
      <c r="F349" s="29">
        <f>F350+F351</f>
        <v>5151</v>
      </c>
      <c r="G349" s="29">
        <f>G350+G351</f>
        <v>5180</v>
      </c>
    </row>
    <row r="350" spans="1:7" x14ac:dyDescent="0.25">
      <c r="A350" s="72">
        <v>339</v>
      </c>
      <c r="B350" s="55">
        <v>703</v>
      </c>
      <c r="C350" s="4" t="s">
        <v>291</v>
      </c>
      <c r="D350" s="4" t="s">
        <v>44</v>
      </c>
      <c r="E350" s="94" t="s">
        <v>45</v>
      </c>
      <c r="F350" s="63">
        <v>4882</v>
      </c>
      <c r="G350" s="63">
        <v>4900</v>
      </c>
    </row>
    <row r="351" spans="1:7" ht="26.4" x14ac:dyDescent="0.25">
      <c r="A351" s="72">
        <v>340</v>
      </c>
      <c r="B351" s="55">
        <v>703</v>
      </c>
      <c r="C351" s="4" t="s">
        <v>291</v>
      </c>
      <c r="D351" s="4">
        <v>240</v>
      </c>
      <c r="E351" s="94" t="s">
        <v>77</v>
      </c>
      <c r="F351" s="63">
        <v>269</v>
      </c>
      <c r="G351" s="63">
        <v>280</v>
      </c>
    </row>
    <row r="352" spans="1:7" ht="26.4" x14ac:dyDescent="0.25">
      <c r="A352" s="72">
        <v>341</v>
      </c>
      <c r="B352" s="54">
        <v>703</v>
      </c>
      <c r="C352" s="2" t="s">
        <v>478</v>
      </c>
      <c r="D352" s="4"/>
      <c r="E352" s="95" t="s">
        <v>477</v>
      </c>
      <c r="F352" s="29">
        <f>F353</f>
        <v>1352</v>
      </c>
      <c r="G352" s="29">
        <f>G353</f>
        <v>1400</v>
      </c>
    </row>
    <row r="353" spans="1:7" s="64" customFormat="1" x14ac:dyDescent="0.25">
      <c r="A353" s="72">
        <v>342</v>
      </c>
      <c r="B353" s="55">
        <v>703</v>
      </c>
      <c r="C353" s="4" t="s">
        <v>478</v>
      </c>
      <c r="D353" s="4" t="s">
        <v>90</v>
      </c>
      <c r="E353" s="94" t="s">
        <v>91</v>
      </c>
      <c r="F353" s="63">
        <v>1352</v>
      </c>
      <c r="G353" s="63">
        <v>1400</v>
      </c>
    </row>
    <row r="354" spans="1:7" ht="105.6" x14ac:dyDescent="0.25">
      <c r="A354" s="72">
        <v>343</v>
      </c>
      <c r="B354" s="54">
        <v>703</v>
      </c>
      <c r="C354" s="32" t="s">
        <v>436</v>
      </c>
      <c r="D354" s="2"/>
      <c r="E354" s="88" t="s">
        <v>97</v>
      </c>
      <c r="F354" s="40">
        <f>F355</f>
        <v>10130</v>
      </c>
      <c r="G354" s="40">
        <f>G355</f>
        <v>10130</v>
      </c>
    </row>
    <row r="355" spans="1:7" s="64" customFormat="1" x14ac:dyDescent="0.25">
      <c r="A355" s="72">
        <v>344</v>
      </c>
      <c r="B355" s="55">
        <v>703</v>
      </c>
      <c r="C355" s="4" t="s">
        <v>436</v>
      </c>
      <c r="D355" s="4" t="s">
        <v>90</v>
      </c>
      <c r="E355" s="94" t="s">
        <v>91</v>
      </c>
      <c r="F355" s="74">
        <v>10130</v>
      </c>
      <c r="G355" s="74">
        <v>10130</v>
      </c>
    </row>
    <row r="356" spans="1:7" s="21" customFormat="1" x14ac:dyDescent="0.25">
      <c r="A356" s="72">
        <v>345</v>
      </c>
      <c r="B356" s="54">
        <v>703</v>
      </c>
      <c r="C356" s="2" t="s">
        <v>189</v>
      </c>
      <c r="D356" s="2"/>
      <c r="E356" s="88" t="s">
        <v>156</v>
      </c>
      <c r="F356" s="29">
        <f>F357</f>
        <v>1000</v>
      </c>
      <c r="G356" s="29">
        <f>G357</f>
        <v>5000</v>
      </c>
    </row>
    <row r="357" spans="1:7" s="64" customFormat="1" ht="26.4" x14ac:dyDescent="0.25">
      <c r="A357" s="72">
        <v>346</v>
      </c>
      <c r="B357" s="54">
        <v>703</v>
      </c>
      <c r="C357" s="10" t="s">
        <v>391</v>
      </c>
      <c r="D357" s="4"/>
      <c r="E357" s="88" t="s">
        <v>392</v>
      </c>
      <c r="F357" s="29">
        <f>F358</f>
        <v>1000</v>
      </c>
      <c r="G357" s="29">
        <f>G358</f>
        <v>5000</v>
      </c>
    </row>
    <row r="358" spans="1:7" s="21" customFormat="1" x14ac:dyDescent="0.25">
      <c r="A358" s="72">
        <v>347</v>
      </c>
      <c r="B358" s="55">
        <v>703</v>
      </c>
      <c r="C358" s="12" t="s">
        <v>391</v>
      </c>
      <c r="D358" s="4" t="s">
        <v>51</v>
      </c>
      <c r="E358" s="94" t="s">
        <v>52</v>
      </c>
      <c r="F358" s="63">
        <v>1000</v>
      </c>
      <c r="G358" s="63">
        <v>5000</v>
      </c>
    </row>
    <row r="359" spans="1:7" s="21" customFormat="1" x14ac:dyDescent="0.25">
      <c r="A359" s="72">
        <v>348</v>
      </c>
      <c r="B359" s="54">
        <v>707</v>
      </c>
      <c r="C359" s="2"/>
      <c r="D359" s="2"/>
      <c r="E359" s="5" t="s">
        <v>524</v>
      </c>
      <c r="F359" s="29">
        <f>F360</f>
        <v>5610</v>
      </c>
      <c r="G359" s="29">
        <f>G360</f>
        <v>6400</v>
      </c>
    </row>
    <row r="360" spans="1:7" s="21" customFormat="1" ht="39.6" x14ac:dyDescent="0.25">
      <c r="A360" s="72">
        <v>349</v>
      </c>
      <c r="B360" s="54">
        <v>707</v>
      </c>
      <c r="C360" s="2" t="s">
        <v>279</v>
      </c>
      <c r="D360" s="2"/>
      <c r="E360" s="95" t="s">
        <v>684</v>
      </c>
      <c r="F360" s="29">
        <f>F361+F368</f>
        <v>5610</v>
      </c>
      <c r="G360" s="29">
        <f>G361+G368</f>
        <v>6400</v>
      </c>
    </row>
    <row r="361" spans="1:7" s="21" customFormat="1" ht="26.4" x14ac:dyDescent="0.25">
      <c r="A361" s="72">
        <v>350</v>
      </c>
      <c r="B361" s="54">
        <v>707</v>
      </c>
      <c r="C361" s="2" t="s">
        <v>464</v>
      </c>
      <c r="D361" s="2"/>
      <c r="E361" s="95" t="s">
        <v>130</v>
      </c>
      <c r="F361" s="29">
        <f>F364+F362+F366</f>
        <v>5100</v>
      </c>
      <c r="G361" s="29">
        <f>G364+G362+G366</f>
        <v>5700</v>
      </c>
    </row>
    <row r="362" spans="1:7" s="21" customFormat="1" ht="39.6" x14ac:dyDescent="0.25">
      <c r="A362" s="72">
        <v>351</v>
      </c>
      <c r="B362" s="9">
        <v>707</v>
      </c>
      <c r="C362" s="10" t="s">
        <v>461</v>
      </c>
      <c r="D362" s="2"/>
      <c r="E362" s="88" t="s">
        <v>131</v>
      </c>
      <c r="F362" s="29">
        <f>F363</f>
        <v>1100</v>
      </c>
      <c r="G362" s="29">
        <f>G363</f>
        <v>1200</v>
      </c>
    </row>
    <row r="363" spans="1:7" s="21" customFormat="1" x14ac:dyDescent="0.25">
      <c r="A363" s="72">
        <v>352</v>
      </c>
      <c r="B363" s="11">
        <v>707</v>
      </c>
      <c r="C363" s="12" t="s">
        <v>461</v>
      </c>
      <c r="D363" s="4" t="s">
        <v>90</v>
      </c>
      <c r="E363" s="94" t="s">
        <v>91</v>
      </c>
      <c r="F363" s="63">
        <v>1100</v>
      </c>
      <c r="G363" s="63">
        <v>1200</v>
      </c>
    </row>
    <row r="364" spans="1:7" s="21" customFormat="1" ht="52.8" x14ac:dyDescent="0.25">
      <c r="A364" s="72">
        <v>353</v>
      </c>
      <c r="B364" s="54">
        <v>707</v>
      </c>
      <c r="C364" s="2" t="s">
        <v>462</v>
      </c>
      <c r="D364" s="2"/>
      <c r="E364" s="88" t="s">
        <v>141</v>
      </c>
      <c r="F364" s="29">
        <f>F365</f>
        <v>3550</v>
      </c>
      <c r="G364" s="29">
        <f>G365</f>
        <v>4000</v>
      </c>
    </row>
    <row r="365" spans="1:7" x14ac:dyDescent="0.25">
      <c r="A365" s="72">
        <v>354</v>
      </c>
      <c r="B365" s="55">
        <v>707</v>
      </c>
      <c r="C365" s="4" t="s">
        <v>462</v>
      </c>
      <c r="D365" s="4" t="s">
        <v>90</v>
      </c>
      <c r="E365" s="94" t="s">
        <v>91</v>
      </c>
      <c r="F365" s="63">
        <v>3550</v>
      </c>
      <c r="G365" s="63">
        <v>4000</v>
      </c>
    </row>
    <row r="366" spans="1:7" s="21" customFormat="1" ht="26.4" x14ac:dyDescent="0.25">
      <c r="A366" s="72">
        <v>355</v>
      </c>
      <c r="B366" s="54">
        <v>707</v>
      </c>
      <c r="C366" s="2" t="s">
        <v>586</v>
      </c>
      <c r="D366" s="2"/>
      <c r="E366" s="95" t="s">
        <v>596</v>
      </c>
      <c r="F366" s="29">
        <f>F367</f>
        <v>450</v>
      </c>
      <c r="G366" s="29">
        <f>G367</f>
        <v>500</v>
      </c>
    </row>
    <row r="367" spans="1:7" s="21" customFormat="1" x14ac:dyDescent="0.25">
      <c r="A367" s="72">
        <v>356</v>
      </c>
      <c r="B367" s="55">
        <v>707</v>
      </c>
      <c r="C367" s="4" t="s">
        <v>586</v>
      </c>
      <c r="D367" s="4" t="s">
        <v>90</v>
      </c>
      <c r="E367" s="94" t="s">
        <v>91</v>
      </c>
      <c r="F367" s="63">
        <v>450</v>
      </c>
      <c r="G367" s="63">
        <v>500</v>
      </c>
    </row>
    <row r="368" spans="1:7" s="21" customFormat="1" ht="26.4" x14ac:dyDescent="0.25">
      <c r="A368" s="72">
        <v>357</v>
      </c>
      <c r="B368" s="54">
        <v>707</v>
      </c>
      <c r="C368" s="2" t="s">
        <v>465</v>
      </c>
      <c r="D368" s="2"/>
      <c r="E368" s="95" t="s">
        <v>142</v>
      </c>
      <c r="F368" s="29">
        <f>F371+F369</f>
        <v>510</v>
      </c>
      <c r="G368" s="29">
        <f>G371+G369</f>
        <v>700</v>
      </c>
    </row>
    <row r="369" spans="1:7" ht="39.6" x14ac:dyDescent="0.25">
      <c r="A369" s="72">
        <v>358</v>
      </c>
      <c r="B369" s="1">
        <v>707</v>
      </c>
      <c r="C369" s="2" t="s">
        <v>463</v>
      </c>
      <c r="D369" s="2"/>
      <c r="E369" s="5" t="s">
        <v>143</v>
      </c>
      <c r="F369" s="29">
        <f>F370</f>
        <v>250</v>
      </c>
      <c r="G369" s="29">
        <f>G370</f>
        <v>300</v>
      </c>
    </row>
    <row r="370" spans="1:7" x14ac:dyDescent="0.25">
      <c r="A370" s="72">
        <v>359</v>
      </c>
      <c r="B370" s="3">
        <v>707</v>
      </c>
      <c r="C370" s="4" t="s">
        <v>463</v>
      </c>
      <c r="D370" s="4" t="s">
        <v>90</v>
      </c>
      <c r="E370" s="7" t="s">
        <v>91</v>
      </c>
      <c r="F370" s="63">
        <v>250</v>
      </c>
      <c r="G370" s="63">
        <v>300</v>
      </c>
    </row>
    <row r="371" spans="1:7" ht="39.6" x14ac:dyDescent="0.25">
      <c r="A371" s="72">
        <v>360</v>
      </c>
      <c r="B371" s="54">
        <v>707</v>
      </c>
      <c r="C371" s="2" t="s">
        <v>592</v>
      </c>
      <c r="D371" s="2"/>
      <c r="E371" s="95" t="s">
        <v>595</v>
      </c>
      <c r="F371" s="29">
        <f>F372</f>
        <v>260</v>
      </c>
      <c r="G371" s="29">
        <f>G372</f>
        <v>400</v>
      </c>
    </row>
    <row r="372" spans="1:7" x14ac:dyDescent="0.25">
      <c r="A372" s="72">
        <v>361</v>
      </c>
      <c r="B372" s="55">
        <v>707</v>
      </c>
      <c r="C372" s="4" t="s">
        <v>592</v>
      </c>
      <c r="D372" s="4" t="s">
        <v>90</v>
      </c>
      <c r="E372" s="94" t="s">
        <v>91</v>
      </c>
      <c r="F372" s="63">
        <v>260</v>
      </c>
      <c r="G372" s="63">
        <v>400</v>
      </c>
    </row>
    <row r="373" spans="1:7" x14ac:dyDescent="0.25">
      <c r="A373" s="72">
        <v>362</v>
      </c>
      <c r="B373" s="54">
        <v>709</v>
      </c>
      <c r="C373" s="2"/>
      <c r="D373" s="2"/>
      <c r="E373" s="88" t="s">
        <v>22</v>
      </c>
      <c r="F373" s="29">
        <f>F374+F398+F405</f>
        <v>60264.1</v>
      </c>
      <c r="G373" s="29">
        <f>G374+G398+G405</f>
        <v>67422</v>
      </c>
    </row>
    <row r="374" spans="1:7" ht="39.6" x14ac:dyDescent="0.25">
      <c r="A374" s="72">
        <v>363</v>
      </c>
      <c r="B374" s="54">
        <v>709</v>
      </c>
      <c r="C374" s="2" t="s">
        <v>279</v>
      </c>
      <c r="D374" s="2"/>
      <c r="E374" s="95" t="s">
        <v>684</v>
      </c>
      <c r="F374" s="29">
        <f>F388+F375+F385</f>
        <v>60114.1</v>
      </c>
      <c r="G374" s="29">
        <f>G388+G375+G385</f>
        <v>67272</v>
      </c>
    </row>
    <row r="375" spans="1:7" ht="39.6" x14ac:dyDescent="0.25">
      <c r="A375" s="72">
        <v>364</v>
      </c>
      <c r="B375" s="54">
        <v>709</v>
      </c>
      <c r="C375" s="32" t="s">
        <v>290</v>
      </c>
      <c r="D375" s="2"/>
      <c r="E375" s="95" t="s">
        <v>127</v>
      </c>
      <c r="F375" s="29">
        <f>F378+F381+F383+F376</f>
        <v>25368.1</v>
      </c>
      <c r="G375" s="29">
        <f>G378+G381+G383+G376</f>
        <v>26257</v>
      </c>
    </row>
    <row r="376" spans="1:7" x14ac:dyDescent="0.25">
      <c r="A376" s="72">
        <v>365</v>
      </c>
      <c r="B376" s="54">
        <v>709</v>
      </c>
      <c r="C376" s="32" t="s">
        <v>291</v>
      </c>
      <c r="D376" s="2"/>
      <c r="E376" s="88" t="s">
        <v>129</v>
      </c>
      <c r="F376" s="29">
        <f>F377</f>
        <v>5969</v>
      </c>
      <c r="G376" s="29">
        <f>G377</f>
        <v>6200</v>
      </c>
    </row>
    <row r="377" spans="1:7" x14ac:dyDescent="0.25">
      <c r="A377" s="72">
        <v>366</v>
      </c>
      <c r="B377" s="55">
        <v>709</v>
      </c>
      <c r="C377" s="52" t="s">
        <v>291</v>
      </c>
      <c r="D377" s="4" t="s">
        <v>90</v>
      </c>
      <c r="E377" s="94" t="s">
        <v>91</v>
      </c>
      <c r="F377" s="63">
        <v>5969</v>
      </c>
      <c r="G377" s="63">
        <v>6200</v>
      </c>
    </row>
    <row r="378" spans="1:7" ht="79.2" x14ac:dyDescent="0.25">
      <c r="A378" s="72">
        <v>367</v>
      </c>
      <c r="B378" s="54">
        <v>709</v>
      </c>
      <c r="C378" s="2" t="s">
        <v>379</v>
      </c>
      <c r="D378" s="4"/>
      <c r="E378" s="88" t="s">
        <v>531</v>
      </c>
      <c r="F378" s="29">
        <f>F379+F380</f>
        <v>1225.4000000000001</v>
      </c>
      <c r="G378" s="29">
        <f>G379+G380</f>
        <v>1274.3</v>
      </c>
    </row>
    <row r="379" spans="1:7" ht="26.4" x14ac:dyDescent="0.25">
      <c r="A379" s="72">
        <v>368</v>
      </c>
      <c r="B379" s="55">
        <v>709</v>
      </c>
      <c r="C379" s="4" t="s">
        <v>379</v>
      </c>
      <c r="D379" s="4" t="s">
        <v>78</v>
      </c>
      <c r="E379" s="94" t="s">
        <v>77</v>
      </c>
      <c r="F379" s="74">
        <v>69.400000000000006</v>
      </c>
      <c r="G379" s="74">
        <v>72.099999999999994</v>
      </c>
    </row>
    <row r="380" spans="1:7" s="21" customFormat="1" x14ac:dyDescent="0.25">
      <c r="A380" s="72">
        <v>369</v>
      </c>
      <c r="B380" s="55">
        <v>709</v>
      </c>
      <c r="C380" s="4" t="s">
        <v>379</v>
      </c>
      <c r="D380" s="4" t="s">
        <v>90</v>
      </c>
      <c r="E380" s="94" t="s">
        <v>91</v>
      </c>
      <c r="F380" s="74">
        <v>1156</v>
      </c>
      <c r="G380" s="74">
        <v>1202.2</v>
      </c>
    </row>
    <row r="381" spans="1:7" s="21" customFormat="1" ht="39.6" x14ac:dyDescent="0.25">
      <c r="A381" s="72">
        <v>370</v>
      </c>
      <c r="B381" s="54">
        <v>709</v>
      </c>
      <c r="C381" s="2" t="s">
        <v>206</v>
      </c>
      <c r="D381" s="4"/>
      <c r="E381" s="88" t="s">
        <v>530</v>
      </c>
      <c r="F381" s="29">
        <f>F382</f>
        <v>10175.700000000001</v>
      </c>
      <c r="G381" s="29">
        <f>G382</f>
        <v>10582.7</v>
      </c>
    </row>
    <row r="382" spans="1:7" x14ac:dyDescent="0.25">
      <c r="A382" s="72">
        <v>371</v>
      </c>
      <c r="B382" s="55">
        <v>709</v>
      </c>
      <c r="C382" s="52" t="s">
        <v>206</v>
      </c>
      <c r="D382" s="52" t="s">
        <v>90</v>
      </c>
      <c r="E382" s="96" t="s">
        <v>91</v>
      </c>
      <c r="F382" s="74">
        <v>10175.700000000001</v>
      </c>
      <c r="G382" s="74">
        <v>10582.7</v>
      </c>
    </row>
    <row r="383" spans="1:7" ht="52.8" x14ac:dyDescent="0.25">
      <c r="A383" s="72">
        <v>372</v>
      </c>
      <c r="B383" s="90">
        <v>709</v>
      </c>
      <c r="C383" s="85" t="s">
        <v>599</v>
      </c>
      <c r="D383" s="10"/>
      <c r="E383" s="95" t="s">
        <v>640</v>
      </c>
      <c r="F383" s="29">
        <f>F384</f>
        <v>7998</v>
      </c>
      <c r="G383" s="29">
        <f>G384</f>
        <v>8200</v>
      </c>
    </row>
    <row r="384" spans="1:7" x14ac:dyDescent="0.25">
      <c r="A384" s="72">
        <v>373</v>
      </c>
      <c r="B384" s="91">
        <v>709</v>
      </c>
      <c r="C384" s="12" t="s">
        <v>599</v>
      </c>
      <c r="D384" s="4" t="s">
        <v>90</v>
      </c>
      <c r="E384" s="94" t="s">
        <v>91</v>
      </c>
      <c r="F384" s="63">
        <v>7998</v>
      </c>
      <c r="G384" s="63">
        <v>8200</v>
      </c>
    </row>
    <row r="385" spans="1:7" ht="39.6" x14ac:dyDescent="0.25">
      <c r="A385" s="72">
        <v>374</v>
      </c>
      <c r="B385" s="54">
        <v>709</v>
      </c>
      <c r="C385" s="2" t="s">
        <v>283</v>
      </c>
      <c r="D385" s="2"/>
      <c r="E385" s="95" t="s">
        <v>186</v>
      </c>
      <c r="F385" s="29">
        <f>F386</f>
        <v>9500</v>
      </c>
      <c r="G385" s="29">
        <f>G386</f>
        <v>15000</v>
      </c>
    </row>
    <row r="386" spans="1:7" ht="26.4" x14ac:dyDescent="0.25">
      <c r="A386" s="72">
        <v>375</v>
      </c>
      <c r="B386" s="54">
        <v>709</v>
      </c>
      <c r="C386" s="32" t="s">
        <v>545</v>
      </c>
      <c r="D386" s="2"/>
      <c r="E386" s="88" t="s">
        <v>546</v>
      </c>
      <c r="F386" s="29">
        <f>F387</f>
        <v>9500</v>
      </c>
      <c r="G386" s="29">
        <f>G387</f>
        <v>15000</v>
      </c>
    </row>
    <row r="387" spans="1:7" x14ac:dyDescent="0.25">
      <c r="A387" s="72">
        <v>376</v>
      </c>
      <c r="B387" s="55">
        <v>709</v>
      </c>
      <c r="C387" s="52" t="s">
        <v>545</v>
      </c>
      <c r="D387" s="4" t="s">
        <v>90</v>
      </c>
      <c r="E387" s="94" t="s">
        <v>91</v>
      </c>
      <c r="F387" s="63">
        <v>9500</v>
      </c>
      <c r="G387" s="63">
        <v>15000</v>
      </c>
    </row>
    <row r="388" spans="1:7" ht="39.6" x14ac:dyDescent="0.25">
      <c r="A388" s="72">
        <v>377</v>
      </c>
      <c r="B388" s="54">
        <v>709</v>
      </c>
      <c r="C388" s="2" t="s">
        <v>296</v>
      </c>
      <c r="D388" s="2"/>
      <c r="E388" s="95" t="s">
        <v>685</v>
      </c>
      <c r="F388" s="29">
        <f>F389+F392+F395</f>
        <v>25246</v>
      </c>
      <c r="G388" s="29">
        <f>G389+G392+G395</f>
        <v>26015</v>
      </c>
    </row>
    <row r="389" spans="1:7" ht="26.4" x14ac:dyDescent="0.25">
      <c r="A389" s="72">
        <v>378</v>
      </c>
      <c r="B389" s="54">
        <v>709</v>
      </c>
      <c r="C389" s="2" t="s">
        <v>321</v>
      </c>
      <c r="D389" s="2"/>
      <c r="E389" s="95" t="s">
        <v>109</v>
      </c>
      <c r="F389" s="29">
        <f>F390+F391</f>
        <v>3516</v>
      </c>
      <c r="G389" s="29">
        <f>G390+G391</f>
        <v>3680</v>
      </c>
    </row>
    <row r="390" spans="1:7" ht="26.4" x14ac:dyDescent="0.25">
      <c r="A390" s="72">
        <v>379</v>
      </c>
      <c r="B390" s="55">
        <v>709</v>
      </c>
      <c r="C390" s="4" t="s">
        <v>321</v>
      </c>
      <c r="D390" s="4" t="s">
        <v>50</v>
      </c>
      <c r="E390" s="94" t="s">
        <v>81</v>
      </c>
      <c r="F390" s="63">
        <v>3248</v>
      </c>
      <c r="G390" s="63">
        <v>3400</v>
      </c>
    </row>
    <row r="391" spans="1:7" ht="26.4" x14ac:dyDescent="0.25">
      <c r="A391" s="72">
        <v>380</v>
      </c>
      <c r="B391" s="55">
        <v>709</v>
      </c>
      <c r="C391" s="4" t="s">
        <v>321</v>
      </c>
      <c r="D391" s="4">
        <v>240</v>
      </c>
      <c r="E391" s="94" t="s">
        <v>77</v>
      </c>
      <c r="F391" s="63">
        <v>268</v>
      </c>
      <c r="G391" s="63">
        <v>280</v>
      </c>
    </row>
    <row r="392" spans="1:7" ht="52.8" x14ac:dyDescent="0.25">
      <c r="A392" s="72">
        <v>381</v>
      </c>
      <c r="B392" s="54">
        <v>709</v>
      </c>
      <c r="C392" s="2" t="s">
        <v>322</v>
      </c>
      <c r="D392" s="2"/>
      <c r="E392" s="88" t="s">
        <v>566</v>
      </c>
      <c r="F392" s="29">
        <f>F393+F394</f>
        <v>550</v>
      </c>
      <c r="G392" s="29">
        <f>G393+G394</f>
        <v>635</v>
      </c>
    </row>
    <row r="393" spans="1:7" ht="26.4" x14ac:dyDescent="0.25">
      <c r="A393" s="72">
        <v>382</v>
      </c>
      <c r="B393" s="55">
        <v>709</v>
      </c>
      <c r="C393" s="4" t="s">
        <v>322</v>
      </c>
      <c r="D393" s="4">
        <v>240</v>
      </c>
      <c r="E393" s="94" t="s">
        <v>77</v>
      </c>
      <c r="F393" s="63">
        <v>520</v>
      </c>
      <c r="G393" s="63">
        <v>600</v>
      </c>
    </row>
    <row r="394" spans="1:7" x14ac:dyDescent="0.25">
      <c r="A394" s="72">
        <v>383</v>
      </c>
      <c r="B394" s="55">
        <v>709</v>
      </c>
      <c r="C394" s="4" t="s">
        <v>322</v>
      </c>
      <c r="D394" s="4" t="s">
        <v>643</v>
      </c>
      <c r="E394" s="94" t="s">
        <v>644</v>
      </c>
      <c r="F394" s="63">
        <v>30</v>
      </c>
      <c r="G394" s="63">
        <v>35</v>
      </c>
    </row>
    <row r="395" spans="1:7" x14ac:dyDescent="0.25">
      <c r="A395" s="72">
        <v>384</v>
      </c>
      <c r="B395" s="54">
        <v>709</v>
      </c>
      <c r="C395" s="2" t="s">
        <v>323</v>
      </c>
      <c r="D395" s="2"/>
      <c r="E395" s="88" t="s">
        <v>129</v>
      </c>
      <c r="F395" s="40">
        <f>F396+F397</f>
        <v>21180</v>
      </c>
      <c r="G395" s="40">
        <f>G396+G397</f>
        <v>21700</v>
      </c>
    </row>
    <row r="396" spans="1:7" x14ac:dyDescent="0.25">
      <c r="A396" s="72">
        <v>385</v>
      </c>
      <c r="B396" s="55">
        <v>709</v>
      </c>
      <c r="C396" s="4" t="s">
        <v>323</v>
      </c>
      <c r="D396" s="4" t="s">
        <v>44</v>
      </c>
      <c r="E396" s="94" t="s">
        <v>45</v>
      </c>
      <c r="F396" s="63">
        <v>18140</v>
      </c>
      <c r="G396" s="63">
        <v>18500</v>
      </c>
    </row>
    <row r="397" spans="1:7" ht="26.4" x14ac:dyDescent="0.25">
      <c r="A397" s="72">
        <v>386</v>
      </c>
      <c r="B397" s="55">
        <v>709</v>
      </c>
      <c r="C397" s="4" t="s">
        <v>323</v>
      </c>
      <c r="D397" s="4">
        <v>240</v>
      </c>
      <c r="E397" s="94" t="s">
        <v>77</v>
      </c>
      <c r="F397" s="63">
        <v>3040</v>
      </c>
      <c r="G397" s="63">
        <v>3200</v>
      </c>
    </row>
    <row r="398" spans="1:7" ht="52.8" x14ac:dyDescent="0.25">
      <c r="A398" s="72">
        <v>387</v>
      </c>
      <c r="B398" s="90">
        <v>709</v>
      </c>
      <c r="C398" s="10" t="s">
        <v>297</v>
      </c>
      <c r="D398" s="2"/>
      <c r="E398" s="95" t="s">
        <v>689</v>
      </c>
      <c r="F398" s="29">
        <f>F399+F402</f>
        <v>50</v>
      </c>
      <c r="G398" s="29">
        <f>G399+G402</f>
        <v>50</v>
      </c>
    </row>
    <row r="399" spans="1:7" ht="26.4" x14ac:dyDescent="0.25">
      <c r="A399" s="72">
        <v>388</v>
      </c>
      <c r="B399" s="90">
        <v>709</v>
      </c>
      <c r="C399" s="10" t="s">
        <v>298</v>
      </c>
      <c r="D399" s="2"/>
      <c r="E399" s="95" t="s">
        <v>170</v>
      </c>
      <c r="F399" s="29">
        <f>F400</f>
        <v>25</v>
      </c>
      <c r="G399" s="29">
        <f>G400</f>
        <v>25</v>
      </c>
    </row>
    <row r="400" spans="1:7" ht="39.6" x14ac:dyDescent="0.25">
      <c r="A400" s="72">
        <v>389</v>
      </c>
      <c r="B400" s="90">
        <v>709</v>
      </c>
      <c r="C400" s="85" t="s">
        <v>561</v>
      </c>
      <c r="D400" s="2"/>
      <c r="E400" s="88" t="s">
        <v>171</v>
      </c>
      <c r="F400" s="29">
        <f>F401</f>
        <v>25</v>
      </c>
      <c r="G400" s="29">
        <f>G401</f>
        <v>25</v>
      </c>
    </row>
    <row r="401" spans="1:8" x14ac:dyDescent="0.25">
      <c r="A401" s="72">
        <v>390</v>
      </c>
      <c r="B401" s="91">
        <v>709</v>
      </c>
      <c r="C401" s="127" t="s">
        <v>561</v>
      </c>
      <c r="D401" s="4" t="s">
        <v>90</v>
      </c>
      <c r="E401" s="94" t="s">
        <v>91</v>
      </c>
      <c r="F401" s="63">
        <v>25</v>
      </c>
      <c r="G401" s="63">
        <v>25</v>
      </c>
    </row>
    <row r="402" spans="1:8" ht="39.6" x14ac:dyDescent="0.25">
      <c r="A402" s="72">
        <v>391</v>
      </c>
      <c r="B402" s="90">
        <v>709</v>
      </c>
      <c r="C402" s="10" t="s">
        <v>300</v>
      </c>
      <c r="D402" s="2"/>
      <c r="E402" s="95" t="s">
        <v>562</v>
      </c>
      <c r="F402" s="29">
        <f>F403</f>
        <v>25</v>
      </c>
      <c r="G402" s="29">
        <f>G403</f>
        <v>25</v>
      </c>
    </row>
    <row r="403" spans="1:8" ht="39.6" x14ac:dyDescent="0.25">
      <c r="A403" s="72">
        <v>392</v>
      </c>
      <c r="B403" s="90">
        <v>709</v>
      </c>
      <c r="C403" s="10" t="s">
        <v>301</v>
      </c>
      <c r="D403" s="2"/>
      <c r="E403" s="88" t="s">
        <v>173</v>
      </c>
      <c r="F403" s="29">
        <f>F404</f>
        <v>25</v>
      </c>
      <c r="G403" s="29">
        <f>G404</f>
        <v>25</v>
      </c>
    </row>
    <row r="404" spans="1:8" x14ac:dyDescent="0.25">
      <c r="A404" s="72">
        <v>393</v>
      </c>
      <c r="B404" s="91">
        <v>709</v>
      </c>
      <c r="C404" s="12" t="s">
        <v>301</v>
      </c>
      <c r="D404" s="4" t="s">
        <v>90</v>
      </c>
      <c r="E404" s="94" t="s">
        <v>91</v>
      </c>
      <c r="F404" s="63">
        <v>25</v>
      </c>
      <c r="G404" s="63">
        <v>25</v>
      </c>
      <c r="H404" s="35"/>
    </row>
    <row r="405" spans="1:8" s="25" customFormat="1" ht="26.4" x14ac:dyDescent="0.25">
      <c r="A405" s="72">
        <v>394</v>
      </c>
      <c r="B405" s="54">
        <v>709</v>
      </c>
      <c r="C405" s="2" t="s">
        <v>234</v>
      </c>
      <c r="D405" s="2"/>
      <c r="E405" s="95" t="s">
        <v>691</v>
      </c>
      <c r="F405" s="29">
        <f>F406</f>
        <v>100</v>
      </c>
      <c r="G405" s="29">
        <f>G406</f>
        <v>100</v>
      </c>
    </row>
    <row r="406" spans="1:8" s="25" customFormat="1" ht="26.4" x14ac:dyDescent="0.25">
      <c r="A406" s="72">
        <v>395</v>
      </c>
      <c r="B406" s="54">
        <v>709</v>
      </c>
      <c r="C406" s="2" t="s">
        <v>269</v>
      </c>
      <c r="D406" s="2"/>
      <c r="E406" s="95" t="s">
        <v>138</v>
      </c>
      <c r="F406" s="29">
        <f>F407+F409</f>
        <v>100</v>
      </c>
      <c r="G406" s="29">
        <f>G407+G409</f>
        <v>100</v>
      </c>
    </row>
    <row r="407" spans="1:8" s="25" customFormat="1" ht="26.4" x14ac:dyDescent="0.25">
      <c r="A407" s="72">
        <v>396</v>
      </c>
      <c r="B407" s="54">
        <v>709</v>
      </c>
      <c r="C407" s="2" t="s">
        <v>425</v>
      </c>
      <c r="D407" s="2"/>
      <c r="E407" s="88" t="s">
        <v>184</v>
      </c>
      <c r="F407" s="29">
        <f>F408</f>
        <v>20</v>
      </c>
      <c r="G407" s="29">
        <f>G408</f>
        <v>20</v>
      </c>
    </row>
    <row r="408" spans="1:8" s="25" customFormat="1" ht="26.4" x14ac:dyDescent="0.25">
      <c r="A408" s="72">
        <v>397</v>
      </c>
      <c r="B408" s="55">
        <v>709</v>
      </c>
      <c r="C408" s="4" t="s">
        <v>425</v>
      </c>
      <c r="D408" s="4" t="s">
        <v>78</v>
      </c>
      <c r="E408" s="94" t="s">
        <v>77</v>
      </c>
      <c r="F408" s="63">
        <v>20</v>
      </c>
      <c r="G408" s="63">
        <v>20</v>
      </c>
    </row>
    <row r="409" spans="1:8" x14ac:dyDescent="0.25">
      <c r="A409" s="72">
        <v>398</v>
      </c>
      <c r="B409" s="54">
        <v>709</v>
      </c>
      <c r="C409" s="2" t="s">
        <v>426</v>
      </c>
      <c r="D409" s="2"/>
      <c r="E409" s="88" t="s">
        <v>358</v>
      </c>
      <c r="F409" s="29">
        <f>F410</f>
        <v>80</v>
      </c>
      <c r="G409" s="29">
        <f>G410</f>
        <v>80</v>
      </c>
    </row>
    <row r="410" spans="1:8" x14ac:dyDescent="0.25">
      <c r="A410" s="72">
        <v>399</v>
      </c>
      <c r="B410" s="55">
        <v>709</v>
      </c>
      <c r="C410" s="4" t="s">
        <v>426</v>
      </c>
      <c r="D410" s="4" t="s">
        <v>90</v>
      </c>
      <c r="E410" s="94" t="s">
        <v>91</v>
      </c>
      <c r="F410" s="63">
        <v>80</v>
      </c>
      <c r="G410" s="63">
        <v>80</v>
      </c>
    </row>
    <row r="411" spans="1:8" ht="15.6" x14ac:dyDescent="0.25">
      <c r="A411" s="72">
        <v>400</v>
      </c>
      <c r="B411" s="54">
        <v>800</v>
      </c>
      <c r="C411" s="2"/>
      <c r="D411" s="4"/>
      <c r="E411" s="93" t="s">
        <v>40</v>
      </c>
      <c r="F411" s="29">
        <f>F412+F436</f>
        <v>219044.99999999997</v>
      </c>
      <c r="G411" s="29">
        <f>G412+G436</f>
        <v>240325</v>
      </c>
    </row>
    <row r="412" spans="1:8" x14ac:dyDescent="0.25">
      <c r="A412" s="72">
        <v>401</v>
      </c>
      <c r="B412" s="54">
        <v>801</v>
      </c>
      <c r="C412" s="2"/>
      <c r="D412" s="2"/>
      <c r="E412" s="88" t="s">
        <v>23</v>
      </c>
      <c r="F412" s="29">
        <f>F413</f>
        <v>183906.09999999998</v>
      </c>
      <c r="G412" s="29">
        <f>G413</f>
        <v>200965</v>
      </c>
    </row>
    <row r="413" spans="1:8" ht="26.4" x14ac:dyDescent="0.25">
      <c r="A413" s="72">
        <v>402</v>
      </c>
      <c r="B413" s="54">
        <v>801</v>
      </c>
      <c r="C413" s="2" t="s">
        <v>209</v>
      </c>
      <c r="D413" s="2"/>
      <c r="E413" s="95" t="s">
        <v>589</v>
      </c>
      <c r="F413" s="29">
        <f>F414</f>
        <v>183906.09999999998</v>
      </c>
      <c r="G413" s="29">
        <f>G414</f>
        <v>200965</v>
      </c>
    </row>
    <row r="414" spans="1:8" x14ac:dyDescent="0.25">
      <c r="A414" s="72">
        <v>403</v>
      </c>
      <c r="B414" s="54">
        <v>801</v>
      </c>
      <c r="C414" s="10" t="s">
        <v>208</v>
      </c>
      <c r="D414" s="2"/>
      <c r="E414" s="95" t="s">
        <v>105</v>
      </c>
      <c r="F414" s="29">
        <f>F415+F417+F419+F421+F428+F430+F432+F425+F434</f>
        <v>183906.09999999998</v>
      </c>
      <c r="G414" s="29">
        <f>G415+G417+G419+G421+G428+G430+G432+G425+G434</f>
        <v>200965</v>
      </c>
    </row>
    <row r="415" spans="1:8" ht="26.4" x14ac:dyDescent="0.25">
      <c r="A415" s="72">
        <v>404</v>
      </c>
      <c r="B415" s="1">
        <v>801</v>
      </c>
      <c r="C415" s="2" t="s">
        <v>622</v>
      </c>
      <c r="D415" s="2"/>
      <c r="E415" s="88" t="s">
        <v>152</v>
      </c>
      <c r="F415" s="29">
        <f>F416</f>
        <v>33418</v>
      </c>
      <c r="G415" s="29">
        <f>G416</f>
        <v>34000</v>
      </c>
    </row>
    <row r="416" spans="1:8" x14ac:dyDescent="0.25">
      <c r="A416" s="72">
        <v>405</v>
      </c>
      <c r="B416" s="55">
        <v>801</v>
      </c>
      <c r="C416" s="4" t="s">
        <v>622</v>
      </c>
      <c r="D416" s="4" t="s">
        <v>90</v>
      </c>
      <c r="E416" s="94" t="s">
        <v>91</v>
      </c>
      <c r="F416" s="63">
        <v>33418</v>
      </c>
      <c r="G416" s="63">
        <v>34000</v>
      </c>
    </row>
    <row r="417" spans="1:7" ht="44.1" customHeight="1" x14ac:dyDescent="0.25">
      <c r="A417" s="72">
        <v>406</v>
      </c>
      <c r="B417" s="1">
        <v>801</v>
      </c>
      <c r="C417" s="2" t="s">
        <v>207</v>
      </c>
      <c r="D417" s="2"/>
      <c r="E417" s="88" t="s">
        <v>153</v>
      </c>
      <c r="F417" s="29">
        <f>F418</f>
        <v>29944</v>
      </c>
      <c r="G417" s="29">
        <f>G418</f>
        <v>32000</v>
      </c>
    </row>
    <row r="418" spans="1:7" x14ac:dyDescent="0.25">
      <c r="A418" s="72">
        <v>407</v>
      </c>
      <c r="B418" s="55">
        <v>801</v>
      </c>
      <c r="C418" s="4" t="s">
        <v>207</v>
      </c>
      <c r="D418" s="4" t="s">
        <v>85</v>
      </c>
      <c r="E418" s="94" t="s">
        <v>86</v>
      </c>
      <c r="F418" s="63">
        <v>29944</v>
      </c>
      <c r="G418" s="63">
        <v>32000</v>
      </c>
    </row>
    <row r="419" spans="1:7" ht="26.4" x14ac:dyDescent="0.25">
      <c r="A419" s="72">
        <v>408</v>
      </c>
      <c r="B419" s="1">
        <v>801</v>
      </c>
      <c r="C419" s="2" t="s">
        <v>210</v>
      </c>
      <c r="D419" s="2"/>
      <c r="E419" s="88" t="s">
        <v>154</v>
      </c>
      <c r="F419" s="29">
        <f>F420</f>
        <v>111905</v>
      </c>
      <c r="G419" s="29">
        <f>G420</f>
        <v>113000</v>
      </c>
    </row>
    <row r="420" spans="1:7" x14ac:dyDescent="0.25">
      <c r="A420" s="72">
        <v>409</v>
      </c>
      <c r="B420" s="55">
        <v>801</v>
      </c>
      <c r="C420" s="4" t="s">
        <v>210</v>
      </c>
      <c r="D420" s="4" t="s">
        <v>85</v>
      </c>
      <c r="E420" s="94" t="s">
        <v>86</v>
      </c>
      <c r="F420" s="63">
        <v>111905</v>
      </c>
      <c r="G420" s="63">
        <v>113000</v>
      </c>
    </row>
    <row r="421" spans="1:7" x14ac:dyDescent="0.25">
      <c r="A421" s="72">
        <v>410</v>
      </c>
      <c r="B421" s="1">
        <v>801</v>
      </c>
      <c r="C421" s="2" t="s">
        <v>623</v>
      </c>
      <c r="D421" s="2"/>
      <c r="E421" s="88" t="s">
        <v>38</v>
      </c>
      <c r="F421" s="29">
        <f>F422+F423+F424</f>
        <v>1200</v>
      </c>
      <c r="G421" s="29">
        <f>G422+G423+G424</f>
        <v>1250</v>
      </c>
    </row>
    <row r="422" spans="1:7" ht="26.4" x14ac:dyDescent="0.25">
      <c r="A422" s="72">
        <v>411</v>
      </c>
      <c r="B422" s="55">
        <v>801</v>
      </c>
      <c r="C422" s="4" t="s">
        <v>623</v>
      </c>
      <c r="D422" s="4" t="s">
        <v>78</v>
      </c>
      <c r="E422" s="94" t="s">
        <v>77</v>
      </c>
      <c r="F422" s="63">
        <v>760</v>
      </c>
      <c r="G422" s="63">
        <v>800</v>
      </c>
    </row>
    <row r="423" spans="1:7" x14ac:dyDescent="0.25">
      <c r="A423" s="72">
        <v>412</v>
      </c>
      <c r="B423" s="55">
        <v>801</v>
      </c>
      <c r="C423" s="4" t="s">
        <v>623</v>
      </c>
      <c r="D423" s="4" t="s">
        <v>85</v>
      </c>
      <c r="E423" s="94" t="s">
        <v>86</v>
      </c>
      <c r="F423" s="63">
        <f>295+100</f>
        <v>395</v>
      </c>
      <c r="G423" s="63">
        <v>400</v>
      </c>
    </row>
    <row r="424" spans="1:7" x14ac:dyDescent="0.25">
      <c r="A424" s="72">
        <v>413</v>
      </c>
      <c r="B424" s="55">
        <v>801</v>
      </c>
      <c r="C424" s="4" t="s">
        <v>623</v>
      </c>
      <c r="D424" s="4" t="s">
        <v>90</v>
      </c>
      <c r="E424" s="94" t="s">
        <v>91</v>
      </c>
      <c r="F424" s="63">
        <v>45</v>
      </c>
      <c r="G424" s="63">
        <v>50</v>
      </c>
    </row>
    <row r="425" spans="1:7" ht="66" x14ac:dyDescent="0.25">
      <c r="A425" s="72">
        <v>414</v>
      </c>
      <c r="B425" s="1">
        <v>801</v>
      </c>
      <c r="C425" s="2" t="s">
        <v>212</v>
      </c>
      <c r="D425" s="4"/>
      <c r="E425" s="88" t="s">
        <v>375</v>
      </c>
      <c r="F425" s="29">
        <f>F426+F427</f>
        <v>7170</v>
      </c>
      <c r="G425" s="29">
        <f>G426+G427</f>
        <v>20000</v>
      </c>
    </row>
    <row r="426" spans="1:7" x14ac:dyDescent="0.25">
      <c r="A426" s="72">
        <v>415</v>
      </c>
      <c r="B426" s="55">
        <v>801</v>
      </c>
      <c r="C426" s="4" t="s">
        <v>212</v>
      </c>
      <c r="D426" s="4" t="s">
        <v>85</v>
      </c>
      <c r="E426" s="94" t="s">
        <v>86</v>
      </c>
      <c r="F426" s="63">
        <v>5970</v>
      </c>
      <c r="G426" s="63">
        <v>15000</v>
      </c>
    </row>
    <row r="427" spans="1:7" x14ac:dyDescent="0.25">
      <c r="A427" s="72">
        <v>416</v>
      </c>
      <c r="B427" s="55">
        <v>801</v>
      </c>
      <c r="C427" s="4" t="s">
        <v>212</v>
      </c>
      <c r="D427" s="4" t="s">
        <v>90</v>
      </c>
      <c r="E427" s="94" t="s">
        <v>91</v>
      </c>
      <c r="F427" s="63">
        <v>1200</v>
      </c>
      <c r="G427" s="63">
        <v>5000</v>
      </c>
    </row>
    <row r="428" spans="1:7" ht="26.4" x14ac:dyDescent="0.25">
      <c r="A428" s="72">
        <v>417</v>
      </c>
      <c r="B428" s="90">
        <v>801</v>
      </c>
      <c r="C428" s="10" t="s">
        <v>452</v>
      </c>
      <c r="D428" s="32"/>
      <c r="E428" s="88" t="s">
        <v>637</v>
      </c>
      <c r="F428" s="29">
        <f>F429</f>
        <v>100</v>
      </c>
      <c r="G428" s="29">
        <f>G429</f>
        <v>300</v>
      </c>
    </row>
    <row r="429" spans="1:7" x14ac:dyDescent="0.25">
      <c r="A429" s="72">
        <v>418</v>
      </c>
      <c r="B429" s="91">
        <v>801</v>
      </c>
      <c r="C429" s="12" t="s">
        <v>452</v>
      </c>
      <c r="D429" s="4" t="s">
        <v>85</v>
      </c>
      <c r="E429" s="94" t="s">
        <v>86</v>
      </c>
      <c r="F429" s="63">
        <v>100</v>
      </c>
      <c r="G429" s="63">
        <v>300</v>
      </c>
    </row>
    <row r="430" spans="1:7" ht="92.4" x14ac:dyDescent="0.25">
      <c r="A430" s="72">
        <v>419</v>
      </c>
      <c r="B430" s="90">
        <v>801</v>
      </c>
      <c r="C430" s="10" t="s">
        <v>673</v>
      </c>
      <c r="D430" s="2"/>
      <c r="E430" s="95" t="s">
        <v>616</v>
      </c>
      <c r="F430" s="29">
        <f>F431</f>
        <v>69.8</v>
      </c>
      <c r="G430" s="29">
        <f>G431</f>
        <v>300</v>
      </c>
    </row>
    <row r="431" spans="1:7" x14ac:dyDescent="0.25">
      <c r="A431" s="72">
        <v>420</v>
      </c>
      <c r="B431" s="91">
        <v>801</v>
      </c>
      <c r="C431" s="12" t="s">
        <v>673</v>
      </c>
      <c r="D431" s="4" t="s">
        <v>85</v>
      </c>
      <c r="E431" s="94" t="s">
        <v>86</v>
      </c>
      <c r="F431" s="63">
        <v>69.8</v>
      </c>
      <c r="G431" s="63">
        <v>300</v>
      </c>
    </row>
    <row r="432" spans="1:7" ht="66" x14ac:dyDescent="0.25">
      <c r="A432" s="72">
        <v>421</v>
      </c>
      <c r="B432" s="90">
        <v>801</v>
      </c>
      <c r="C432" s="10" t="s">
        <v>614</v>
      </c>
      <c r="D432" s="2"/>
      <c r="E432" s="95" t="s">
        <v>615</v>
      </c>
      <c r="F432" s="63">
        <f>F433</f>
        <v>24.3</v>
      </c>
      <c r="G432" s="63">
        <f>G433</f>
        <v>40</v>
      </c>
    </row>
    <row r="433" spans="1:7" x14ac:dyDescent="0.25">
      <c r="A433" s="72">
        <v>422</v>
      </c>
      <c r="B433" s="91">
        <v>801</v>
      </c>
      <c r="C433" s="12" t="s">
        <v>614</v>
      </c>
      <c r="D433" s="4" t="s">
        <v>90</v>
      </c>
      <c r="E433" s="94" t="s">
        <v>91</v>
      </c>
      <c r="F433" s="63">
        <v>24.3</v>
      </c>
      <c r="G433" s="63">
        <v>40</v>
      </c>
    </row>
    <row r="434" spans="1:7" ht="39.6" x14ac:dyDescent="0.25">
      <c r="A434" s="72">
        <v>423</v>
      </c>
      <c r="B434" s="90">
        <v>801</v>
      </c>
      <c r="C434" s="10" t="s">
        <v>675</v>
      </c>
      <c r="D434" s="4"/>
      <c r="E434" s="88" t="s">
        <v>676</v>
      </c>
      <c r="F434" s="29">
        <f>F435</f>
        <v>75</v>
      </c>
      <c r="G434" s="29">
        <f>G435</f>
        <v>75</v>
      </c>
    </row>
    <row r="435" spans="1:7" x14ac:dyDescent="0.25">
      <c r="A435" s="72">
        <v>424</v>
      </c>
      <c r="B435" s="91">
        <v>801</v>
      </c>
      <c r="C435" s="12" t="s">
        <v>675</v>
      </c>
      <c r="D435" s="4" t="s">
        <v>90</v>
      </c>
      <c r="E435" s="94" t="s">
        <v>91</v>
      </c>
      <c r="F435" s="63">
        <v>75</v>
      </c>
      <c r="G435" s="63">
        <v>75</v>
      </c>
    </row>
    <row r="436" spans="1:7" x14ac:dyDescent="0.25">
      <c r="A436" s="72">
        <v>425</v>
      </c>
      <c r="B436" s="92" t="s">
        <v>87</v>
      </c>
      <c r="C436" s="73" t="s">
        <v>88</v>
      </c>
      <c r="D436" s="73" t="s">
        <v>88</v>
      </c>
      <c r="E436" s="97" t="s">
        <v>89</v>
      </c>
      <c r="F436" s="29">
        <f>F437+F442</f>
        <v>35138.9</v>
      </c>
      <c r="G436" s="29">
        <f>G437+G442</f>
        <v>39360</v>
      </c>
    </row>
    <row r="437" spans="1:7" ht="26.4" x14ac:dyDescent="0.25">
      <c r="A437" s="72">
        <v>426</v>
      </c>
      <c r="B437" s="92" t="s">
        <v>87</v>
      </c>
      <c r="C437" s="2" t="s">
        <v>209</v>
      </c>
      <c r="D437" s="73"/>
      <c r="E437" s="95" t="s">
        <v>589</v>
      </c>
      <c r="F437" s="29">
        <f>F438</f>
        <v>33638.9</v>
      </c>
      <c r="G437" s="29">
        <f>G438</f>
        <v>34360</v>
      </c>
    </row>
    <row r="438" spans="1:7" ht="39.6" x14ac:dyDescent="0.25">
      <c r="A438" s="72">
        <v>427</v>
      </c>
      <c r="B438" s="54">
        <v>804</v>
      </c>
      <c r="C438" s="2" t="s">
        <v>214</v>
      </c>
      <c r="D438" s="2"/>
      <c r="E438" s="95" t="s">
        <v>617</v>
      </c>
      <c r="F438" s="29">
        <f>F439</f>
        <v>33638.9</v>
      </c>
      <c r="G438" s="29">
        <f>G439</f>
        <v>34360</v>
      </c>
    </row>
    <row r="439" spans="1:7" ht="26.4" x14ac:dyDescent="0.25">
      <c r="A439" s="72">
        <v>428</v>
      </c>
      <c r="B439" s="54">
        <v>804</v>
      </c>
      <c r="C439" s="2" t="s">
        <v>630</v>
      </c>
      <c r="D439" s="2"/>
      <c r="E439" s="88" t="s">
        <v>155</v>
      </c>
      <c r="F439" s="29">
        <f>F440+F441</f>
        <v>33638.9</v>
      </c>
      <c r="G439" s="29">
        <f>G440+G441</f>
        <v>34360</v>
      </c>
    </row>
    <row r="440" spans="1:7" x14ac:dyDescent="0.25">
      <c r="A440" s="72">
        <v>429</v>
      </c>
      <c r="B440" s="55">
        <v>804</v>
      </c>
      <c r="C440" s="4" t="s">
        <v>630</v>
      </c>
      <c r="D440" s="4" t="s">
        <v>44</v>
      </c>
      <c r="E440" s="94" t="s">
        <v>45</v>
      </c>
      <c r="F440" s="63">
        <f>31640+5.9</f>
        <v>31645.9</v>
      </c>
      <c r="G440" s="63">
        <f>32500-240</f>
        <v>32260</v>
      </c>
    </row>
    <row r="441" spans="1:7" ht="26.4" x14ac:dyDescent="0.25">
      <c r="A441" s="72">
        <v>430</v>
      </c>
      <c r="B441" s="55">
        <v>804</v>
      </c>
      <c r="C441" s="4" t="s">
        <v>630</v>
      </c>
      <c r="D441" s="4" t="s">
        <v>78</v>
      </c>
      <c r="E441" s="94" t="s">
        <v>77</v>
      </c>
      <c r="F441" s="63">
        <v>1993</v>
      </c>
      <c r="G441" s="63">
        <v>2100</v>
      </c>
    </row>
    <row r="442" spans="1:7" x14ac:dyDescent="0.25">
      <c r="A442" s="72">
        <v>431</v>
      </c>
      <c r="B442" s="54">
        <v>804</v>
      </c>
      <c r="C442" s="2" t="s">
        <v>189</v>
      </c>
      <c r="D442" s="2"/>
      <c r="E442" s="88" t="s">
        <v>156</v>
      </c>
      <c r="F442" s="29">
        <f>F443</f>
        <v>1500</v>
      </c>
      <c r="G442" s="29">
        <f>G443</f>
        <v>5000</v>
      </c>
    </row>
    <row r="443" spans="1:7" ht="26.4" x14ac:dyDescent="0.25">
      <c r="A443" s="72">
        <v>432</v>
      </c>
      <c r="B443" s="90">
        <v>804</v>
      </c>
      <c r="C443" s="10" t="s">
        <v>391</v>
      </c>
      <c r="D443" s="4"/>
      <c r="E443" s="88" t="s">
        <v>392</v>
      </c>
      <c r="F443" s="29">
        <f>F444</f>
        <v>1500</v>
      </c>
      <c r="G443" s="29">
        <f>G444</f>
        <v>5000</v>
      </c>
    </row>
    <row r="444" spans="1:7" x14ac:dyDescent="0.25">
      <c r="A444" s="72">
        <v>433</v>
      </c>
      <c r="B444" s="91">
        <v>804</v>
      </c>
      <c r="C444" s="12" t="s">
        <v>391</v>
      </c>
      <c r="D444" s="4" t="s">
        <v>51</v>
      </c>
      <c r="E444" s="94" t="s">
        <v>52</v>
      </c>
      <c r="F444" s="63">
        <v>1500</v>
      </c>
      <c r="G444" s="63">
        <v>5000</v>
      </c>
    </row>
    <row r="445" spans="1:7" ht="15.6" x14ac:dyDescent="0.25">
      <c r="A445" s="72">
        <v>434</v>
      </c>
      <c r="B445" s="54">
        <v>1000</v>
      </c>
      <c r="C445" s="2"/>
      <c r="D445" s="2"/>
      <c r="E445" s="93" t="s">
        <v>24</v>
      </c>
      <c r="F445" s="29">
        <f>F446+F451+F488+F476</f>
        <v>150970.20000000001</v>
      </c>
      <c r="G445" s="29">
        <f>G446+G451+G488+G476</f>
        <v>156433.09999999998</v>
      </c>
    </row>
    <row r="446" spans="1:7" x14ac:dyDescent="0.25">
      <c r="A446" s="72">
        <v>435</v>
      </c>
      <c r="B446" s="54">
        <v>1001</v>
      </c>
      <c r="C446" s="2"/>
      <c r="D446" s="2"/>
      <c r="E446" s="88" t="s">
        <v>29</v>
      </c>
      <c r="F446" s="29">
        <f t="shared" ref="F446:G449" si="9">F447</f>
        <v>19437</v>
      </c>
      <c r="G446" s="29">
        <f t="shared" si="9"/>
        <v>20200</v>
      </c>
    </row>
    <row r="447" spans="1:7" ht="26.4" x14ac:dyDescent="0.25">
      <c r="A447" s="72">
        <v>436</v>
      </c>
      <c r="B447" s="54">
        <v>1001</v>
      </c>
      <c r="C447" s="2" t="s">
        <v>195</v>
      </c>
      <c r="D447" s="2"/>
      <c r="E447" s="95" t="s">
        <v>662</v>
      </c>
      <c r="F447" s="29">
        <f t="shared" si="9"/>
        <v>19437</v>
      </c>
      <c r="G447" s="29">
        <f t="shared" si="9"/>
        <v>20200</v>
      </c>
    </row>
    <row r="448" spans="1:7" ht="26.4" x14ac:dyDescent="0.25">
      <c r="A448" s="72">
        <v>437</v>
      </c>
      <c r="B448" s="54">
        <v>1001</v>
      </c>
      <c r="C448" s="2" t="s">
        <v>303</v>
      </c>
      <c r="D448" s="2"/>
      <c r="E448" s="95" t="s">
        <v>157</v>
      </c>
      <c r="F448" s="29">
        <f t="shared" si="9"/>
        <v>19437</v>
      </c>
      <c r="G448" s="29">
        <f t="shared" si="9"/>
        <v>20200</v>
      </c>
    </row>
    <row r="449" spans="1:7" ht="52.8" x14ac:dyDescent="0.25">
      <c r="A449" s="72">
        <v>438</v>
      </c>
      <c r="B449" s="54">
        <v>1001</v>
      </c>
      <c r="C449" s="2" t="s">
        <v>304</v>
      </c>
      <c r="D449" s="2"/>
      <c r="E449" s="88" t="s">
        <v>158</v>
      </c>
      <c r="F449" s="29">
        <f t="shared" si="9"/>
        <v>19437</v>
      </c>
      <c r="G449" s="29">
        <f t="shared" si="9"/>
        <v>20200</v>
      </c>
    </row>
    <row r="450" spans="1:7" ht="26.4" x14ac:dyDescent="0.25">
      <c r="A450" s="72">
        <v>439</v>
      </c>
      <c r="B450" s="55">
        <v>1001</v>
      </c>
      <c r="C450" s="4" t="s">
        <v>304</v>
      </c>
      <c r="D450" s="12" t="s">
        <v>48</v>
      </c>
      <c r="E450" s="94" t="s">
        <v>49</v>
      </c>
      <c r="F450" s="63">
        <f>19437</f>
        <v>19437</v>
      </c>
      <c r="G450" s="63">
        <v>20200</v>
      </c>
    </row>
    <row r="451" spans="1:7" x14ac:dyDescent="0.25">
      <c r="A451" s="72">
        <v>440</v>
      </c>
      <c r="B451" s="54">
        <v>1003</v>
      </c>
      <c r="C451" s="2"/>
      <c r="D451" s="2"/>
      <c r="E451" s="88" t="s">
        <v>26</v>
      </c>
      <c r="F451" s="29">
        <f>F452+F473+F469</f>
        <v>120707.2</v>
      </c>
      <c r="G451" s="29">
        <f>G452+G473+G469</f>
        <v>125401.09999999999</v>
      </c>
    </row>
    <row r="452" spans="1:7" ht="26.4" x14ac:dyDescent="0.25">
      <c r="A452" s="72">
        <v>441</v>
      </c>
      <c r="B452" s="54">
        <v>1003</v>
      </c>
      <c r="C452" s="2" t="s">
        <v>195</v>
      </c>
      <c r="D452" s="2"/>
      <c r="E452" s="95" t="s">
        <v>662</v>
      </c>
      <c r="F452" s="29">
        <f>F453</f>
        <v>119328.2</v>
      </c>
      <c r="G452" s="29">
        <f>G453</f>
        <v>124022.09999999999</v>
      </c>
    </row>
    <row r="453" spans="1:7" ht="39.6" x14ac:dyDescent="0.25">
      <c r="A453" s="72">
        <v>442</v>
      </c>
      <c r="B453" s="54">
        <v>1003</v>
      </c>
      <c r="C453" s="2" t="s">
        <v>194</v>
      </c>
      <c r="D453" s="2"/>
      <c r="E453" s="95" t="s">
        <v>166</v>
      </c>
      <c r="F453" s="29">
        <f>F454+F457+F460+F463+F465+F467</f>
        <v>119328.2</v>
      </c>
      <c r="G453" s="29">
        <f>G454+G457+G460+G463+G465+G467</f>
        <v>124022.09999999999</v>
      </c>
    </row>
    <row r="454" spans="1:7" ht="39.6" x14ac:dyDescent="0.25">
      <c r="A454" s="72">
        <v>443</v>
      </c>
      <c r="B454" s="54">
        <v>1003</v>
      </c>
      <c r="C454" s="10" t="s">
        <v>193</v>
      </c>
      <c r="D454" s="2"/>
      <c r="E454" s="88" t="s">
        <v>542</v>
      </c>
      <c r="F454" s="29">
        <f>F456+F455</f>
        <v>14840.5</v>
      </c>
      <c r="G454" s="29">
        <f>G456+G455</f>
        <v>15464.4</v>
      </c>
    </row>
    <row r="455" spans="1:7" ht="26.4" x14ac:dyDescent="0.25">
      <c r="A455" s="72">
        <v>444</v>
      </c>
      <c r="B455" s="55">
        <v>1003</v>
      </c>
      <c r="C455" s="4" t="s">
        <v>193</v>
      </c>
      <c r="D455" s="4" t="s">
        <v>78</v>
      </c>
      <c r="E455" s="94" t="s">
        <v>77</v>
      </c>
      <c r="F455" s="74">
        <v>190</v>
      </c>
      <c r="G455" s="74">
        <v>190</v>
      </c>
    </row>
    <row r="456" spans="1:7" ht="26.4" x14ac:dyDescent="0.25">
      <c r="A456" s="72">
        <v>445</v>
      </c>
      <c r="B456" s="55">
        <v>1003</v>
      </c>
      <c r="C456" s="4" t="s">
        <v>193</v>
      </c>
      <c r="D456" s="4" t="s">
        <v>48</v>
      </c>
      <c r="E456" s="94" t="s">
        <v>49</v>
      </c>
      <c r="F456" s="74">
        <v>14650.5</v>
      </c>
      <c r="G456" s="74">
        <v>15274.4</v>
      </c>
    </row>
    <row r="457" spans="1:7" ht="52.8" x14ac:dyDescent="0.25">
      <c r="A457" s="72">
        <v>446</v>
      </c>
      <c r="B457" s="54">
        <v>1003</v>
      </c>
      <c r="C457" s="2" t="s">
        <v>196</v>
      </c>
      <c r="D457" s="2"/>
      <c r="E457" s="88" t="s">
        <v>543</v>
      </c>
      <c r="F457" s="29">
        <f>F459+F458</f>
        <v>94193.5</v>
      </c>
      <c r="G457" s="29">
        <f>G459+G458</f>
        <v>98292</v>
      </c>
    </row>
    <row r="458" spans="1:7" ht="26.4" x14ac:dyDescent="0.25">
      <c r="A458" s="72">
        <v>447</v>
      </c>
      <c r="B458" s="55">
        <v>1003</v>
      </c>
      <c r="C458" s="4" t="s">
        <v>196</v>
      </c>
      <c r="D458" s="4" t="s">
        <v>78</v>
      </c>
      <c r="E458" s="94" t="s">
        <v>77</v>
      </c>
      <c r="F458" s="74">
        <v>1520</v>
      </c>
      <c r="G458" s="74">
        <v>1520</v>
      </c>
    </row>
    <row r="459" spans="1:7" ht="26.4" x14ac:dyDescent="0.25">
      <c r="A459" s="72">
        <v>448</v>
      </c>
      <c r="B459" s="55">
        <v>1003</v>
      </c>
      <c r="C459" s="4" t="s">
        <v>196</v>
      </c>
      <c r="D459" s="4" t="s">
        <v>48</v>
      </c>
      <c r="E459" s="94" t="s">
        <v>49</v>
      </c>
      <c r="F459" s="74">
        <v>92673.5</v>
      </c>
      <c r="G459" s="74">
        <v>96772</v>
      </c>
    </row>
    <row r="460" spans="1:7" ht="52.8" x14ac:dyDescent="0.25">
      <c r="A460" s="72">
        <v>449</v>
      </c>
      <c r="B460" s="54">
        <v>1003</v>
      </c>
      <c r="C460" s="10" t="s">
        <v>197</v>
      </c>
      <c r="D460" s="2"/>
      <c r="E460" s="88" t="s">
        <v>535</v>
      </c>
      <c r="F460" s="29">
        <f>F462+F461</f>
        <v>10101.799999999999</v>
      </c>
      <c r="G460" s="29">
        <f>G462+G461</f>
        <v>10068</v>
      </c>
    </row>
    <row r="461" spans="1:7" ht="26.4" x14ac:dyDescent="0.25">
      <c r="A461" s="72">
        <v>450</v>
      </c>
      <c r="B461" s="55">
        <v>1003</v>
      </c>
      <c r="C461" s="4" t="s">
        <v>197</v>
      </c>
      <c r="D461" s="4" t="s">
        <v>78</v>
      </c>
      <c r="E461" s="94" t="s">
        <v>77</v>
      </c>
      <c r="F461" s="74">
        <v>149.30000000000001</v>
      </c>
      <c r="G461" s="74">
        <v>148.80000000000001</v>
      </c>
    </row>
    <row r="462" spans="1:7" ht="26.4" x14ac:dyDescent="0.25">
      <c r="A462" s="72">
        <v>451</v>
      </c>
      <c r="B462" s="55">
        <v>1003</v>
      </c>
      <c r="C462" s="4" t="s">
        <v>197</v>
      </c>
      <c r="D462" s="4" t="s">
        <v>48</v>
      </c>
      <c r="E462" s="94" t="s">
        <v>49</v>
      </c>
      <c r="F462" s="74">
        <v>9952.5</v>
      </c>
      <c r="G462" s="74">
        <v>9919.2000000000007</v>
      </c>
    </row>
    <row r="463" spans="1:7" ht="52.8" x14ac:dyDescent="0.25">
      <c r="A463" s="72">
        <v>452</v>
      </c>
      <c r="B463" s="54">
        <v>1003</v>
      </c>
      <c r="C463" s="32" t="s">
        <v>305</v>
      </c>
      <c r="D463" s="2"/>
      <c r="E463" s="88" t="s">
        <v>179</v>
      </c>
      <c r="F463" s="29">
        <f>F464</f>
        <v>150</v>
      </c>
      <c r="G463" s="29">
        <f>G464</f>
        <v>150</v>
      </c>
    </row>
    <row r="464" spans="1:7" ht="26.4" x14ac:dyDescent="0.25">
      <c r="A464" s="72">
        <v>453</v>
      </c>
      <c r="B464" s="55">
        <v>1003</v>
      </c>
      <c r="C464" s="52" t="s">
        <v>305</v>
      </c>
      <c r="D464" s="4" t="s">
        <v>48</v>
      </c>
      <c r="E464" s="94" t="s">
        <v>49</v>
      </c>
      <c r="F464" s="63">
        <v>150</v>
      </c>
      <c r="G464" s="63">
        <v>150</v>
      </c>
    </row>
    <row r="465" spans="1:7" ht="39.6" x14ac:dyDescent="0.25">
      <c r="A465" s="72">
        <v>454</v>
      </c>
      <c r="B465" s="54">
        <v>1003</v>
      </c>
      <c r="C465" s="2" t="s">
        <v>306</v>
      </c>
      <c r="D465" s="2"/>
      <c r="E465" s="88" t="s">
        <v>76</v>
      </c>
      <c r="F465" s="29">
        <f>F466</f>
        <v>5</v>
      </c>
      <c r="G465" s="29">
        <f>G466</f>
        <v>5</v>
      </c>
    </row>
    <row r="466" spans="1:7" ht="39.6" x14ac:dyDescent="0.25">
      <c r="A466" s="72">
        <v>455</v>
      </c>
      <c r="B466" s="55">
        <v>1003</v>
      </c>
      <c r="C466" s="4" t="s">
        <v>306</v>
      </c>
      <c r="D466" s="4" t="s">
        <v>56</v>
      </c>
      <c r="E466" s="94" t="s">
        <v>518</v>
      </c>
      <c r="F466" s="63">
        <v>5</v>
      </c>
      <c r="G466" s="63">
        <v>5</v>
      </c>
    </row>
    <row r="467" spans="1:7" ht="79.2" x14ac:dyDescent="0.25">
      <c r="A467" s="72">
        <v>456</v>
      </c>
      <c r="B467" s="1">
        <v>1003</v>
      </c>
      <c r="C467" s="2" t="s">
        <v>367</v>
      </c>
      <c r="D467" s="4"/>
      <c r="E467" s="5" t="s">
        <v>636</v>
      </c>
      <c r="F467" s="29">
        <f>F468</f>
        <v>37.4</v>
      </c>
      <c r="G467" s="29">
        <f>G468</f>
        <v>42.7</v>
      </c>
    </row>
    <row r="468" spans="1:7" ht="26.4" x14ac:dyDescent="0.25">
      <c r="A468" s="72">
        <v>457</v>
      </c>
      <c r="B468" s="3">
        <v>1003</v>
      </c>
      <c r="C468" s="4" t="s">
        <v>367</v>
      </c>
      <c r="D468" s="4" t="s">
        <v>48</v>
      </c>
      <c r="E468" s="94" t="s">
        <v>49</v>
      </c>
      <c r="F468" s="74">
        <v>37.4</v>
      </c>
      <c r="G468" s="74">
        <v>42.7</v>
      </c>
    </row>
    <row r="469" spans="1:7" ht="39.6" x14ac:dyDescent="0.25">
      <c r="A469" s="72">
        <v>458</v>
      </c>
      <c r="B469" s="54">
        <v>1003</v>
      </c>
      <c r="C469" s="2" t="s">
        <v>201</v>
      </c>
      <c r="D469" s="2"/>
      <c r="E469" s="88" t="s">
        <v>653</v>
      </c>
      <c r="F469" s="29">
        <f t="shared" ref="F469:G471" si="10">F470</f>
        <v>1181</v>
      </c>
      <c r="G469" s="29">
        <f t="shared" si="10"/>
        <v>1181</v>
      </c>
    </row>
    <row r="470" spans="1:7" ht="26.4" x14ac:dyDescent="0.25">
      <c r="A470" s="72">
        <v>459</v>
      </c>
      <c r="B470" s="54">
        <v>1003</v>
      </c>
      <c r="C470" s="2" t="s">
        <v>278</v>
      </c>
      <c r="D470" s="2"/>
      <c r="E470" s="88" t="s">
        <v>483</v>
      </c>
      <c r="F470" s="29">
        <f t="shared" si="10"/>
        <v>1181</v>
      </c>
      <c r="G470" s="29">
        <f t="shared" si="10"/>
        <v>1181</v>
      </c>
    </row>
    <row r="471" spans="1:7" ht="26.4" x14ac:dyDescent="0.25">
      <c r="A471" s="72">
        <v>460</v>
      </c>
      <c r="B471" s="54">
        <v>1003</v>
      </c>
      <c r="C471" s="2" t="s">
        <v>628</v>
      </c>
      <c r="D471" s="2"/>
      <c r="E471" s="88" t="s">
        <v>525</v>
      </c>
      <c r="F471" s="29">
        <f t="shared" si="10"/>
        <v>1181</v>
      </c>
      <c r="G471" s="29">
        <f t="shared" si="10"/>
        <v>1181</v>
      </c>
    </row>
    <row r="472" spans="1:7" ht="26.4" x14ac:dyDescent="0.25">
      <c r="A472" s="72">
        <v>461</v>
      </c>
      <c r="B472" s="55">
        <v>1003</v>
      </c>
      <c r="C472" s="4" t="s">
        <v>628</v>
      </c>
      <c r="D472" s="4" t="s">
        <v>48</v>
      </c>
      <c r="E472" s="94" t="s">
        <v>49</v>
      </c>
      <c r="F472" s="63">
        <v>1181</v>
      </c>
      <c r="G472" s="63">
        <v>1181</v>
      </c>
    </row>
    <row r="473" spans="1:7" x14ac:dyDescent="0.25">
      <c r="A473" s="72">
        <v>462</v>
      </c>
      <c r="B473" s="54">
        <v>1003</v>
      </c>
      <c r="C473" s="2" t="s">
        <v>189</v>
      </c>
      <c r="D473" s="2"/>
      <c r="E473" s="88" t="s">
        <v>156</v>
      </c>
      <c r="F473" s="29">
        <f>F474</f>
        <v>198</v>
      </c>
      <c r="G473" s="29">
        <f>G474</f>
        <v>198</v>
      </c>
    </row>
    <row r="474" spans="1:7" ht="52.8" x14ac:dyDescent="0.25">
      <c r="A474" s="72">
        <v>463</v>
      </c>
      <c r="B474" s="54">
        <v>1003</v>
      </c>
      <c r="C474" s="32" t="s">
        <v>308</v>
      </c>
      <c r="D474" s="2"/>
      <c r="E474" s="88" t="s">
        <v>438</v>
      </c>
      <c r="F474" s="29">
        <f>F475</f>
        <v>198</v>
      </c>
      <c r="G474" s="29">
        <f>G475</f>
        <v>198</v>
      </c>
    </row>
    <row r="475" spans="1:7" x14ac:dyDescent="0.25">
      <c r="A475" s="72">
        <v>464</v>
      </c>
      <c r="B475" s="55">
        <v>1003</v>
      </c>
      <c r="C475" s="52" t="s">
        <v>308</v>
      </c>
      <c r="D475" s="4" t="s">
        <v>46</v>
      </c>
      <c r="E475" s="94" t="s">
        <v>47</v>
      </c>
      <c r="F475" s="63">
        <v>198</v>
      </c>
      <c r="G475" s="63">
        <v>198</v>
      </c>
    </row>
    <row r="476" spans="1:7" x14ac:dyDescent="0.25">
      <c r="A476" s="72">
        <v>465</v>
      </c>
      <c r="B476" s="54">
        <v>1004</v>
      </c>
      <c r="C476" s="2"/>
      <c r="D476" s="2"/>
      <c r="E476" s="88" t="s">
        <v>539</v>
      </c>
      <c r="F476" s="29">
        <f>F477+F481</f>
        <v>1575</v>
      </c>
      <c r="G476" s="29">
        <f>G477+G481</f>
        <v>1575</v>
      </c>
    </row>
    <row r="477" spans="1:7" ht="39.6" x14ac:dyDescent="0.25">
      <c r="A477" s="72">
        <v>466</v>
      </c>
      <c r="B477" s="54">
        <v>1004</v>
      </c>
      <c r="C477" s="2" t="s">
        <v>279</v>
      </c>
      <c r="D477" s="2"/>
      <c r="E477" s="95" t="s">
        <v>684</v>
      </c>
      <c r="F477" s="29">
        <f t="shared" ref="F477:G479" si="11">F478</f>
        <v>500</v>
      </c>
      <c r="G477" s="29">
        <f t="shared" si="11"/>
        <v>500</v>
      </c>
    </row>
    <row r="478" spans="1:7" ht="26.4" x14ac:dyDescent="0.25">
      <c r="A478" s="72">
        <v>467</v>
      </c>
      <c r="B478" s="54">
        <v>1004</v>
      </c>
      <c r="C478" s="2" t="s">
        <v>285</v>
      </c>
      <c r="D478" s="2"/>
      <c r="E478" s="95" t="s">
        <v>122</v>
      </c>
      <c r="F478" s="29">
        <f t="shared" si="11"/>
        <v>500</v>
      </c>
      <c r="G478" s="29">
        <f t="shared" si="11"/>
        <v>500</v>
      </c>
    </row>
    <row r="479" spans="1:7" ht="30" customHeight="1" x14ac:dyDescent="0.25">
      <c r="A479" s="72">
        <v>468</v>
      </c>
      <c r="B479" s="54">
        <v>1004</v>
      </c>
      <c r="C479" s="2" t="s">
        <v>289</v>
      </c>
      <c r="D479" s="2"/>
      <c r="E479" s="113" t="s">
        <v>532</v>
      </c>
      <c r="F479" s="29">
        <f t="shared" si="11"/>
        <v>500</v>
      </c>
      <c r="G479" s="29">
        <f t="shared" si="11"/>
        <v>500</v>
      </c>
    </row>
    <row r="480" spans="1:7" x14ac:dyDescent="0.25">
      <c r="A480" s="72">
        <v>469</v>
      </c>
      <c r="B480" s="55">
        <v>1004</v>
      </c>
      <c r="C480" s="4" t="s">
        <v>289</v>
      </c>
      <c r="D480" s="4" t="s">
        <v>90</v>
      </c>
      <c r="E480" s="94" t="s">
        <v>91</v>
      </c>
      <c r="F480" s="74">
        <v>500</v>
      </c>
      <c r="G480" s="74">
        <v>500</v>
      </c>
    </row>
    <row r="481" spans="1:7" ht="26.4" x14ac:dyDescent="0.25">
      <c r="A481" s="72">
        <v>470</v>
      </c>
      <c r="B481" s="54">
        <v>1004</v>
      </c>
      <c r="C481" s="2" t="s">
        <v>195</v>
      </c>
      <c r="D481" s="4"/>
      <c r="E481" s="95" t="s">
        <v>662</v>
      </c>
      <c r="F481" s="29">
        <f>F482+F485</f>
        <v>1075</v>
      </c>
      <c r="G481" s="29">
        <f>G482+G485</f>
        <v>1075</v>
      </c>
    </row>
    <row r="482" spans="1:7" ht="26.4" x14ac:dyDescent="0.25">
      <c r="A482" s="72">
        <v>471</v>
      </c>
      <c r="B482" s="1">
        <v>1004</v>
      </c>
      <c r="C482" s="2" t="s">
        <v>307</v>
      </c>
      <c r="D482" s="2"/>
      <c r="E482" s="95" t="s">
        <v>169</v>
      </c>
      <c r="F482" s="29">
        <f>F483</f>
        <v>775</v>
      </c>
      <c r="G482" s="29">
        <f>G483</f>
        <v>775</v>
      </c>
    </row>
    <row r="483" spans="1:7" ht="39.6" x14ac:dyDescent="0.25">
      <c r="A483" s="72">
        <v>472</v>
      </c>
      <c r="B483" s="1">
        <v>1004</v>
      </c>
      <c r="C483" s="2" t="s">
        <v>369</v>
      </c>
      <c r="D483" s="2"/>
      <c r="E483" s="88" t="s">
        <v>368</v>
      </c>
      <c r="F483" s="29">
        <f>F484</f>
        <v>775</v>
      </c>
      <c r="G483" s="29">
        <f>G484</f>
        <v>775</v>
      </c>
    </row>
    <row r="484" spans="1:7" ht="26.4" x14ac:dyDescent="0.25">
      <c r="A484" s="72">
        <v>473</v>
      </c>
      <c r="B484" s="3">
        <v>1004</v>
      </c>
      <c r="C484" s="4" t="s">
        <v>369</v>
      </c>
      <c r="D484" s="4" t="s">
        <v>48</v>
      </c>
      <c r="E484" s="94" t="s">
        <v>49</v>
      </c>
      <c r="F484" s="63">
        <v>775</v>
      </c>
      <c r="G484" s="63">
        <v>775</v>
      </c>
    </row>
    <row r="485" spans="1:7" ht="26.4" x14ac:dyDescent="0.25">
      <c r="A485" s="72">
        <v>474</v>
      </c>
      <c r="B485" s="1">
        <v>1004</v>
      </c>
      <c r="C485" s="2" t="s">
        <v>428</v>
      </c>
      <c r="D485" s="2"/>
      <c r="E485" s="95" t="s">
        <v>389</v>
      </c>
      <c r="F485" s="29">
        <f>F486</f>
        <v>300</v>
      </c>
      <c r="G485" s="29">
        <f>G486</f>
        <v>300</v>
      </c>
    </row>
    <row r="486" spans="1:7" ht="39.6" x14ac:dyDescent="0.25">
      <c r="A486" s="72">
        <v>475</v>
      </c>
      <c r="B486" s="1">
        <v>1004</v>
      </c>
      <c r="C486" s="2" t="s">
        <v>390</v>
      </c>
      <c r="D486" s="2"/>
      <c r="E486" s="5" t="s">
        <v>437</v>
      </c>
      <c r="F486" s="29">
        <f>F487</f>
        <v>300</v>
      </c>
      <c r="G486" s="29">
        <f>G487</f>
        <v>300</v>
      </c>
    </row>
    <row r="487" spans="1:7" ht="26.4" x14ac:dyDescent="0.25">
      <c r="A487" s="72">
        <v>476</v>
      </c>
      <c r="B487" s="3">
        <v>1004</v>
      </c>
      <c r="C487" s="4" t="s">
        <v>390</v>
      </c>
      <c r="D487" s="4" t="s">
        <v>48</v>
      </c>
      <c r="E487" s="94" t="s">
        <v>49</v>
      </c>
      <c r="F487" s="63">
        <v>300</v>
      </c>
      <c r="G487" s="63">
        <v>300</v>
      </c>
    </row>
    <row r="488" spans="1:7" x14ac:dyDescent="0.25">
      <c r="A488" s="72">
        <v>477</v>
      </c>
      <c r="B488" s="54">
        <v>1006</v>
      </c>
      <c r="C488" s="10"/>
      <c r="D488" s="10"/>
      <c r="E488" s="88" t="s">
        <v>42</v>
      </c>
      <c r="F488" s="29">
        <f>F489</f>
        <v>9251</v>
      </c>
      <c r="G488" s="29">
        <f>G489</f>
        <v>9257</v>
      </c>
    </row>
    <row r="489" spans="1:7" ht="26.4" x14ac:dyDescent="0.25">
      <c r="A489" s="72">
        <v>478</v>
      </c>
      <c r="B489" s="54">
        <v>1006</v>
      </c>
      <c r="C489" s="2" t="s">
        <v>195</v>
      </c>
      <c r="D489" s="2"/>
      <c r="E489" s="95" t="s">
        <v>662</v>
      </c>
      <c r="F489" s="29">
        <f>F493+F490</f>
        <v>9251</v>
      </c>
      <c r="G489" s="29">
        <f>G493+G490</f>
        <v>9257</v>
      </c>
    </row>
    <row r="490" spans="1:7" ht="39.6" x14ac:dyDescent="0.25">
      <c r="A490" s="72">
        <v>479</v>
      </c>
      <c r="B490" s="54">
        <v>1006</v>
      </c>
      <c r="C490" s="2" t="s">
        <v>194</v>
      </c>
      <c r="D490" s="2"/>
      <c r="E490" s="95" t="s">
        <v>166</v>
      </c>
      <c r="F490" s="29">
        <f>F491</f>
        <v>224</v>
      </c>
      <c r="G490" s="29">
        <f>G491</f>
        <v>230</v>
      </c>
    </row>
    <row r="491" spans="1:7" ht="39.6" x14ac:dyDescent="0.25">
      <c r="A491" s="72">
        <v>480</v>
      </c>
      <c r="B491" s="54">
        <v>1006</v>
      </c>
      <c r="C491" s="32" t="s">
        <v>309</v>
      </c>
      <c r="D491" s="2"/>
      <c r="E491" s="88" t="s">
        <v>168</v>
      </c>
      <c r="F491" s="29">
        <f>F492</f>
        <v>224</v>
      </c>
      <c r="G491" s="29">
        <f>G492</f>
        <v>230</v>
      </c>
    </row>
    <row r="492" spans="1:7" ht="26.4" x14ac:dyDescent="0.25">
      <c r="A492" s="72">
        <v>481</v>
      </c>
      <c r="B492" s="55">
        <v>1006</v>
      </c>
      <c r="C492" s="52" t="s">
        <v>309</v>
      </c>
      <c r="D492" s="4" t="s">
        <v>72</v>
      </c>
      <c r="E492" s="94" t="s">
        <v>634</v>
      </c>
      <c r="F492" s="63">
        <v>224</v>
      </c>
      <c r="G492" s="63">
        <v>230</v>
      </c>
    </row>
    <row r="493" spans="1:7" ht="39.6" x14ac:dyDescent="0.25">
      <c r="A493" s="72">
        <v>482</v>
      </c>
      <c r="B493" s="54">
        <v>1006</v>
      </c>
      <c r="C493" s="2" t="s">
        <v>310</v>
      </c>
      <c r="D493" s="2"/>
      <c r="E493" s="95" t="s">
        <v>686</v>
      </c>
      <c r="F493" s="29">
        <f>F494+F497</f>
        <v>9027</v>
      </c>
      <c r="G493" s="29">
        <f>G494+G497</f>
        <v>9027</v>
      </c>
    </row>
    <row r="494" spans="1:7" ht="39.6" x14ac:dyDescent="0.25">
      <c r="A494" s="72">
        <v>483</v>
      </c>
      <c r="B494" s="54">
        <v>1006</v>
      </c>
      <c r="C494" s="10" t="s">
        <v>327</v>
      </c>
      <c r="D494" s="2"/>
      <c r="E494" s="88" t="s">
        <v>542</v>
      </c>
      <c r="F494" s="29">
        <f>F495+F496</f>
        <v>757</v>
      </c>
      <c r="G494" s="29">
        <f>G495+G496</f>
        <v>757</v>
      </c>
    </row>
    <row r="495" spans="1:7" x14ac:dyDescent="0.25">
      <c r="A495" s="72">
        <v>484</v>
      </c>
      <c r="B495" s="55">
        <v>1006</v>
      </c>
      <c r="C495" s="4" t="s">
        <v>327</v>
      </c>
      <c r="D495" s="4" t="s">
        <v>44</v>
      </c>
      <c r="E495" s="94" t="s">
        <v>45</v>
      </c>
      <c r="F495" s="74">
        <v>684</v>
      </c>
      <c r="G495" s="74">
        <v>684</v>
      </c>
    </row>
    <row r="496" spans="1:7" ht="26.4" x14ac:dyDescent="0.25">
      <c r="A496" s="72">
        <v>485</v>
      </c>
      <c r="B496" s="55">
        <v>1006</v>
      </c>
      <c r="C496" s="4" t="s">
        <v>327</v>
      </c>
      <c r="D496" s="4">
        <v>240</v>
      </c>
      <c r="E496" s="94" t="s">
        <v>77</v>
      </c>
      <c r="F496" s="74">
        <v>73</v>
      </c>
      <c r="G496" s="74">
        <v>73</v>
      </c>
    </row>
    <row r="497" spans="1:7" ht="52.8" x14ac:dyDescent="0.25">
      <c r="A497" s="72">
        <v>486</v>
      </c>
      <c r="B497" s="54">
        <v>1006</v>
      </c>
      <c r="C497" s="2" t="s">
        <v>328</v>
      </c>
      <c r="D497" s="2"/>
      <c r="E497" s="88" t="s">
        <v>543</v>
      </c>
      <c r="F497" s="29">
        <f>F498+F499</f>
        <v>8270</v>
      </c>
      <c r="G497" s="29">
        <f>G498+G499</f>
        <v>8270</v>
      </c>
    </row>
    <row r="498" spans="1:7" x14ac:dyDescent="0.25">
      <c r="A498" s="72">
        <v>487</v>
      </c>
      <c r="B498" s="55">
        <v>1006</v>
      </c>
      <c r="C498" s="4" t="s">
        <v>328</v>
      </c>
      <c r="D498" s="4" t="s">
        <v>44</v>
      </c>
      <c r="E498" s="94" t="s">
        <v>45</v>
      </c>
      <c r="F498" s="74">
        <v>5598</v>
      </c>
      <c r="G498" s="74">
        <v>5598</v>
      </c>
    </row>
    <row r="499" spans="1:7" ht="26.4" x14ac:dyDescent="0.25">
      <c r="A499" s="72">
        <v>488</v>
      </c>
      <c r="B499" s="55">
        <v>1006</v>
      </c>
      <c r="C499" s="4" t="s">
        <v>328</v>
      </c>
      <c r="D499" s="4">
        <v>240</v>
      </c>
      <c r="E499" s="94" t="s">
        <v>77</v>
      </c>
      <c r="F499" s="74">
        <v>2672</v>
      </c>
      <c r="G499" s="74">
        <v>2672</v>
      </c>
    </row>
    <row r="500" spans="1:7" ht="15.6" x14ac:dyDescent="0.25">
      <c r="A500" s="72">
        <v>489</v>
      </c>
      <c r="B500" s="54">
        <v>1100</v>
      </c>
      <c r="C500" s="10"/>
      <c r="D500" s="10"/>
      <c r="E500" s="93" t="s">
        <v>34</v>
      </c>
      <c r="F500" s="29">
        <f>F510+F528+F501</f>
        <v>87836.5</v>
      </c>
      <c r="G500" s="29">
        <f>G510+G528+G501</f>
        <v>92660.5</v>
      </c>
    </row>
    <row r="501" spans="1:7" x14ac:dyDescent="0.25">
      <c r="A501" s="72">
        <v>490</v>
      </c>
      <c r="B501" s="54">
        <v>1101</v>
      </c>
      <c r="C501" s="10"/>
      <c r="D501" s="10"/>
      <c r="E501" s="88" t="s">
        <v>645</v>
      </c>
      <c r="F501" s="29">
        <f>F502</f>
        <v>11724</v>
      </c>
      <c r="G501" s="29">
        <f>G502</f>
        <v>12300</v>
      </c>
    </row>
    <row r="502" spans="1:7" ht="39.6" x14ac:dyDescent="0.25">
      <c r="A502" s="72">
        <v>491</v>
      </c>
      <c r="B502" s="54">
        <v>1101</v>
      </c>
      <c r="C502" s="2" t="s">
        <v>279</v>
      </c>
      <c r="D502" s="2"/>
      <c r="E502" s="95" t="s">
        <v>684</v>
      </c>
      <c r="F502" s="29">
        <f>F503</f>
        <v>11724</v>
      </c>
      <c r="G502" s="29">
        <f>G503</f>
        <v>12300</v>
      </c>
    </row>
    <row r="503" spans="1:7" ht="39.6" x14ac:dyDescent="0.25">
      <c r="A503" s="72">
        <v>492</v>
      </c>
      <c r="B503" s="54">
        <v>1101</v>
      </c>
      <c r="C503" s="32" t="s">
        <v>290</v>
      </c>
      <c r="D503" s="2"/>
      <c r="E503" s="95" t="s">
        <v>127</v>
      </c>
      <c r="F503" s="29">
        <f>F504+F506+F508</f>
        <v>11724</v>
      </c>
      <c r="G503" s="29">
        <f>G504+G506+G508</f>
        <v>12300</v>
      </c>
    </row>
    <row r="504" spans="1:7" x14ac:dyDescent="0.25">
      <c r="A504" s="72">
        <v>493</v>
      </c>
      <c r="B504" s="54">
        <v>1101</v>
      </c>
      <c r="C504" s="2" t="s">
        <v>291</v>
      </c>
      <c r="D504" s="2"/>
      <c r="E504" s="88" t="s">
        <v>129</v>
      </c>
      <c r="F504" s="29">
        <f>F505</f>
        <v>10299</v>
      </c>
      <c r="G504" s="29">
        <f>G505</f>
        <v>10700</v>
      </c>
    </row>
    <row r="505" spans="1:7" x14ac:dyDescent="0.25">
      <c r="A505" s="72">
        <v>494</v>
      </c>
      <c r="B505" s="55">
        <v>1101</v>
      </c>
      <c r="C505" s="4" t="s">
        <v>291</v>
      </c>
      <c r="D505" s="4" t="s">
        <v>90</v>
      </c>
      <c r="E505" s="94" t="s">
        <v>91</v>
      </c>
      <c r="F505" s="63">
        <v>10299</v>
      </c>
      <c r="G505" s="63">
        <v>10700</v>
      </c>
    </row>
    <row r="506" spans="1:7" ht="39.6" x14ac:dyDescent="0.25">
      <c r="A506" s="72">
        <v>495</v>
      </c>
      <c r="B506" s="54">
        <v>1101</v>
      </c>
      <c r="C506" s="2" t="s">
        <v>380</v>
      </c>
      <c r="D506" s="4"/>
      <c r="E506" s="88" t="s">
        <v>448</v>
      </c>
      <c r="F506" s="29">
        <f>F507</f>
        <v>1045</v>
      </c>
      <c r="G506" s="29">
        <f>G507</f>
        <v>1200</v>
      </c>
    </row>
    <row r="507" spans="1:7" x14ac:dyDescent="0.25">
      <c r="A507" s="72">
        <v>496</v>
      </c>
      <c r="B507" s="55">
        <v>1101</v>
      </c>
      <c r="C507" s="4" t="s">
        <v>380</v>
      </c>
      <c r="D507" s="4" t="s">
        <v>90</v>
      </c>
      <c r="E507" s="94" t="s">
        <v>91</v>
      </c>
      <c r="F507" s="63">
        <v>1045</v>
      </c>
      <c r="G507" s="63">
        <v>1200</v>
      </c>
    </row>
    <row r="508" spans="1:7" ht="26.4" x14ac:dyDescent="0.25">
      <c r="A508" s="72">
        <v>497</v>
      </c>
      <c r="B508" s="54">
        <v>1101</v>
      </c>
      <c r="C508" s="2" t="s">
        <v>478</v>
      </c>
      <c r="D508" s="4"/>
      <c r="E508" s="88" t="s">
        <v>477</v>
      </c>
      <c r="F508" s="29">
        <f>F509</f>
        <v>380</v>
      </c>
      <c r="G508" s="29">
        <f>G509</f>
        <v>400</v>
      </c>
    </row>
    <row r="509" spans="1:7" x14ac:dyDescent="0.25">
      <c r="A509" s="72">
        <v>498</v>
      </c>
      <c r="B509" s="55">
        <v>1101</v>
      </c>
      <c r="C509" s="4" t="s">
        <v>478</v>
      </c>
      <c r="D509" s="4" t="s">
        <v>90</v>
      </c>
      <c r="E509" s="94" t="s">
        <v>91</v>
      </c>
      <c r="F509" s="63">
        <v>380</v>
      </c>
      <c r="G509" s="63">
        <v>400</v>
      </c>
    </row>
    <row r="510" spans="1:7" x14ac:dyDescent="0.25">
      <c r="A510" s="72">
        <v>499</v>
      </c>
      <c r="B510" s="54">
        <v>1102</v>
      </c>
      <c r="C510" s="10"/>
      <c r="D510" s="10"/>
      <c r="E510" s="88" t="s">
        <v>41</v>
      </c>
      <c r="F510" s="29">
        <f>F511+F525</f>
        <v>60010.5</v>
      </c>
      <c r="G510" s="29">
        <f>G511+G525</f>
        <v>63614.5</v>
      </c>
    </row>
    <row r="511" spans="1:7" ht="26.4" x14ac:dyDescent="0.25">
      <c r="A511" s="72">
        <v>500</v>
      </c>
      <c r="B511" s="54">
        <v>1102</v>
      </c>
      <c r="C511" s="10" t="s">
        <v>292</v>
      </c>
      <c r="D511" s="10"/>
      <c r="E511" s="95" t="s">
        <v>654</v>
      </c>
      <c r="F511" s="29">
        <f>F512+F517+F520+F523</f>
        <v>59010.5</v>
      </c>
      <c r="G511" s="29">
        <f>G512+G517+G520+G523</f>
        <v>61614.5</v>
      </c>
    </row>
    <row r="512" spans="1:7" ht="26.4" x14ac:dyDescent="0.25">
      <c r="A512" s="72">
        <v>501</v>
      </c>
      <c r="B512" s="54">
        <v>1102</v>
      </c>
      <c r="C512" s="10" t="s">
        <v>311</v>
      </c>
      <c r="D512" s="10"/>
      <c r="E512" s="88" t="s">
        <v>144</v>
      </c>
      <c r="F512" s="29">
        <f>F515+F513+F514+F516</f>
        <v>57311</v>
      </c>
      <c r="G512" s="29">
        <f>G515+G513+G514+G516</f>
        <v>59777</v>
      </c>
    </row>
    <row r="513" spans="1:7" x14ac:dyDescent="0.25">
      <c r="A513" s="72">
        <v>502</v>
      </c>
      <c r="B513" s="55">
        <v>1102</v>
      </c>
      <c r="C513" s="12" t="s">
        <v>311</v>
      </c>
      <c r="D513" s="4" t="s">
        <v>44</v>
      </c>
      <c r="E513" s="94" t="s">
        <v>45</v>
      </c>
      <c r="F513" s="63">
        <v>16100</v>
      </c>
      <c r="G513" s="63">
        <v>16744</v>
      </c>
    </row>
    <row r="514" spans="1:7" ht="26.4" x14ac:dyDescent="0.25">
      <c r="A514" s="72">
        <v>503</v>
      </c>
      <c r="B514" s="55">
        <v>1102</v>
      </c>
      <c r="C514" s="12" t="s">
        <v>311</v>
      </c>
      <c r="D514" s="4">
        <v>240</v>
      </c>
      <c r="E514" s="94" t="s">
        <v>77</v>
      </c>
      <c r="F514" s="63">
        <v>1994</v>
      </c>
      <c r="G514" s="63">
        <v>2200</v>
      </c>
    </row>
    <row r="515" spans="1:7" x14ac:dyDescent="0.25">
      <c r="A515" s="72">
        <v>504</v>
      </c>
      <c r="B515" s="55">
        <v>1102</v>
      </c>
      <c r="C515" s="12" t="s">
        <v>311</v>
      </c>
      <c r="D515" s="4" t="s">
        <v>85</v>
      </c>
      <c r="E515" s="94" t="s">
        <v>86</v>
      </c>
      <c r="F515" s="63">
        <v>39162</v>
      </c>
      <c r="G515" s="63">
        <v>40778</v>
      </c>
    </row>
    <row r="516" spans="1:7" x14ac:dyDescent="0.25">
      <c r="A516" s="72">
        <v>505</v>
      </c>
      <c r="B516" s="55">
        <v>1102</v>
      </c>
      <c r="C516" s="12" t="s">
        <v>311</v>
      </c>
      <c r="D516" s="4" t="s">
        <v>79</v>
      </c>
      <c r="E516" s="94" t="s">
        <v>80</v>
      </c>
      <c r="F516" s="63">
        <v>55</v>
      </c>
      <c r="G516" s="63">
        <v>55</v>
      </c>
    </row>
    <row r="517" spans="1:7" ht="39.6" x14ac:dyDescent="0.25">
      <c r="A517" s="72">
        <v>506</v>
      </c>
      <c r="B517" s="54">
        <v>1102</v>
      </c>
      <c r="C517" s="2" t="s">
        <v>294</v>
      </c>
      <c r="D517" s="2"/>
      <c r="E517" s="88" t="s">
        <v>145</v>
      </c>
      <c r="F517" s="29">
        <f>F519+F518</f>
        <v>1612</v>
      </c>
      <c r="G517" s="29">
        <f>G519+G518</f>
        <v>1750</v>
      </c>
    </row>
    <row r="518" spans="1:7" x14ac:dyDescent="0.25">
      <c r="A518" s="72">
        <v>507</v>
      </c>
      <c r="B518" s="55">
        <v>1102</v>
      </c>
      <c r="C518" s="12" t="s">
        <v>294</v>
      </c>
      <c r="D518" s="4" t="s">
        <v>44</v>
      </c>
      <c r="E518" s="94" t="s">
        <v>45</v>
      </c>
      <c r="F518" s="63">
        <v>520</v>
      </c>
      <c r="G518" s="63">
        <v>550</v>
      </c>
    </row>
    <row r="519" spans="1:7" ht="26.4" x14ac:dyDescent="0.25">
      <c r="A519" s="72">
        <v>508</v>
      </c>
      <c r="B519" s="55">
        <v>1102</v>
      </c>
      <c r="C519" s="12" t="s">
        <v>294</v>
      </c>
      <c r="D519" s="4" t="s">
        <v>78</v>
      </c>
      <c r="E519" s="94" t="s">
        <v>77</v>
      </c>
      <c r="F519" s="63">
        <v>1092</v>
      </c>
      <c r="G519" s="63">
        <v>1200</v>
      </c>
    </row>
    <row r="520" spans="1:7" ht="39.6" x14ac:dyDescent="0.25">
      <c r="A520" s="72">
        <v>509</v>
      </c>
      <c r="B520" s="54">
        <v>1102</v>
      </c>
      <c r="C520" s="2" t="s">
        <v>312</v>
      </c>
      <c r="D520" s="2"/>
      <c r="E520" s="88" t="s">
        <v>151</v>
      </c>
      <c r="F520" s="29">
        <f>F522+F521</f>
        <v>35</v>
      </c>
      <c r="G520" s="29">
        <f>G522+G521</f>
        <v>35</v>
      </c>
    </row>
    <row r="521" spans="1:7" x14ac:dyDescent="0.25">
      <c r="A521" s="72">
        <v>510</v>
      </c>
      <c r="B521" s="55">
        <v>1102</v>
      </c>
      <c r="C521" s="12" t="s">
        <v>312</v>
      </c>
      <c r="D521" s="4" t="s">
        <v>44</v>
      </c>
      <c r="E521" s="94" t="s">
        <v>45</v>
      </c>
      <c r="F521" s="63">
        <v>10</v>
      </c>
      <c r="G521" s="63">
        <v>10</v>
      </c>
    </row>
    <row r="522" spans="1:7" ht="26.4" x14ac:dyDescent="0.25">
      <c r="A522" s="72">
        <v>511</v>
      </c>
      <c r="B522" s="55">
        <v>1102</v>
      </c>
      <c r="C522" s="12" t="s">
        <v>312</v>
      </c>
      <c r="D522" s="4" t="s">
        <v>78</v>
      </c>
      <c r="E522" s="94" t="s">
        <v>77</v>
      </c>
      <c r="F522" s="63">
        <v>25</v>
      </c>
      <c r="G522" s="63">
        <v>25</v>
      </c>
    </row>
    <row r="523" spans="1:7" ht="52.8" x14ac:dyDescent="0.25">
      <c r="A523" s="72">
        <v>512</v>
      </c>
      <c r="B523" s="54">
        <v>1102</v>
      </c>
      <c r="C523" s="10" t="s">
        <v>565</v>
      </c>
      <c r="D523" s="4"/>
      <c r="E523" s="95" t="s">
        <v>670</v>
      </c>
      <c r="F523" s="29">
        <f>F524</f>
        <v>52.5</v>
      </c>
      <c r="G523" s="29">
        <f>G524</f>
        <v>52.5</v>
      </c>
    </row>
    <row r="524" spans="1:7" x14ac:dyDescent="0.25">
      <c r="A524" s="72">
        <v>513</v>
      </c>
      <c r="B524" s="55">
        <v>1102</v>
      </c>
      <c r="C524" s="12" t="s">
        <v>565</v>
      </c>
      <c r="D524" s="4" t="s">
        <v>85</v>
      </c>
      <c r="E524" s="94" t="s">
        <v>86</v>
      </c>
      <c r="F524" s="63">
        <v>52.5</v>
      </c>
      <c r="G524" s="63">
        <v>52.5</v>
      </c>
    </row>
    <row r="525" spans="1:7" x14ac:dyDescent="0.25">
      <c r="A525" s="72">
        <v>514</v>
      </c>
      <c r="B525" s="54">
        <v>1102</v>
      </c>
      <c r="C525" s="2" t="s">
        <v>189</v>
      </c>
      <c r="D525" s="2"/>
      <c r="E525" s="88" t="s">
        <v>156</v>
      </c>
      <c r="F525" s="29">
        <f>F526</f>
        <v>1000</v>
      </c>
      <c r="G525" s="29">
        <f>G526</f>
        <v>2000</v>
      </c>
    </row>
    <row r="526" spans="1:7" ht="26.4" x14ac:dyDescent="0.25">
      <c r="A526" s="72">
        <v>515</v>
      </c>
      <c r="B526" s="54">
        <v>1102</v>
      </c>
      <c r="C526" s="10" t="s">
        <v>391</v>
      </c>
      <c r="D526" s="4"/>
      <c r="E526" s="88" t="s">
        <v>392</v>
      </c>
      <c r="F526" s="29">
        <f>F527</f>
        <v>1000</v>
      </c>
      <c r="G526" s="29">
        <f>G527</f>
        <v>2000</v>
      </c>
    </row>
    <row r="527" spans="1:7" x14ac:dyDescent="0.25">
      <c r="A527" s="72">
        <v>516</v>
      </c>
      <c r="B527" s="55">
        <v>1102</v>
      </c>
      <c r="C527" s="12" t="s">
        <v>391</v>
      </c>
      <c r="D527" s="4" t="s">
        <v>51</v>
      </c>
      <c r="E527" s="94" t="s">
        <v>52</v>
      </c>
      <c r="F527" s="63">
        <v>1000</v>
      </c>
      <c r="G527" s="63">
        <v>2000</v>
      </c>
    </row>
    <row r="528" spans="1:7" x14ac:dyDescent="0.25">
      <c r="A528" s="72">
        <v>517</v>
      </c>
      <c r="B528" s="102">
        <v>1103</v>
      </c>
      <c r="C528" s="112"/>
      <c r="D528" s="4"/>
      <c r="E528" s="88" t="s">
        <v>540</v>
      </c>
      <c r="F528" s="29">
        <f t="shared" ref="F528:G530" si="12">F529</f>
        <v>16102</v>
      </c>
      <c r="G528" s="29">
        <f t="shared" si="12"/>
        <v>16746</v>
      </c>
    </row>
    <row r="529" spans="1:7" ht="26.4" x14ac:dyDescent="0.25">
      <c r="A529" s="72">
        <v>518</v>
      </c>
      <c r="B529" s="102">
        <v>1103</v>
      </c>
      <c r="C529" s="10" t="s">
        <v>292</v>
      </c>
      <c r="D529" s="10"/>
      <c r="E529" s="95" t="s">
        <v>654</v>
      </c>
      <c r="F529" s="29">
        <f t="shared" si="12"/>
        <v>16102</v>
      </c>
      <c r="G529" s="29">
        <f t="shared" si="12"/>
        <v>16746</v>
      </c>
    </row>
    <row r="530" spans="1:7" ht="26.4" x14ac:dyDescent="0.25">
      <c r="A530" s="72">
        <v>519</v>
      </c>
      <c r="B530" s="1">
        <v>1103</v>
      </c>
      <c r="C530" s="10" t="s">
        <v>663</v>
      </c>
      <c r="D530" s="4"/>
      <c r="E530" s="88" t="s">
        <v>460</v>
      </c>
      <c r="F530" s="84">
        <f t="shared" si="12"/>
        <v>16102</v>
      </c>
      <c r="G530" s="84">
        <f t="shared" si="12"/>
        <v>16746</v>
      </c>
    </row>
    <row r="531" spans="1:7" x14ac:dyDescent="0.25">
      <c r="A531" s="72">
        <v>520</v>
      </c>
      <c r="B531" s="55">
        <v>1103</v>
      </c>
      <c r="C531" s="12" t="s">
        <v>663</v>
      </c>
      <c r="D531" s="4" t="s">
        <v>90</v>
      </c>
      <c r="E531" s="94" t="s">
        <v>91</v>
      </c>
      <c r="F531" s="63">
        <v>16102</v>
      </c>
      <c r="G531" s="63">
        <v>16746</v>
      </c>
    </row>
    <row r="532" spans="1:7" ht="15.6" x14ac:dyDescent="0.25">
      <c r="A532" s="72">
        <v>521</v>
      </c>
      <c r="B532" s="54">
        <v>1200</v>
      </c>
      <c r="C532" s="12"/>
      <c r="D532" s="30"/>
      <c r="E532" s="93" t="s">
        <v>71</v>
      </c>
      <c r="F532" s="29">
        <f t="shared" ref="F532:G535" si="13">F533</f>
        <v>570</v>
      </c>
      <c r="G532" s="29">
        <f t="shared" si="13"/>
        <v>600</v>
      </c>
    </row>
    <row r="533" spans="1:7" x14ac:dyDescent="0.25">
      <c r="A533" s="72">
        <v>522</v>
      </c>
      <c r="B533" s="54">
        <v>1202</v>
      </c>
      <c r="C533" s="10"/>
      <c r="D533" s="41"/>
      <c r="E533" s="88" t="s">
        <v>102</v>
      </c>
      <c r="F533" s="29">
        <f t="shared" si="13"/>
        <v>570</v>
      </c>
      <c r="G533" s="29">
        <f t="shared" si="13"/>
        <v>600</v>
      </c>
    </row>
    <row r="534" spans="1:7" x14ac:dyDescent="0.25">
      <c r="A534" s="72">
        <v>523</v>
      </c>
      <c r="B534" s="54">
        <v>1202</v>
      </c>
      <c r="C534" s="2" t="s">
        <v>189</v>
      </c>
      <c r="D534" s="2"/>
      <c r="E534" s="88" t="s">
        <v>156</v>
      </c>
      <c r="F534" s="29">
        <f t="shared" si="13"/>
        <v>570</v>
      </c>
      <c r="G534" s="29">
        <f t="shared" si="13"/>
        <v>600</v>
      </c>
    </row>
    <row r="535" spans="1:7" ht="26.4" x14ac:dyDescent="0.25">
      <c r="A535" s="72">
        <v>524</v>
      </c>
      <c r="B535" s="54">
        <v>1202</v>
      </c>
      <c r="C535" s="10" t="s">
        <v>313</v>
      </c>
      <c r="D535" s="41"/>
      <c r="E535" s="95" t="s">
        <v>101</v>
      </c>
      <c r="F535" s="29">
        <f t="shared" si="13"/>
        <v>570</v>
      </c>
      <c r="G535" s="29">
        <f t="shared" si="13"/>
        <v>600</v>
      </c>
    </row>
    <row r="536" spans="1:7" ht="39.6" x14ac:dyDescent="0.25">
      <c r="A536" s="72">
        <v>525</v>
      </c>
      <c r="B536" s="55">
        <v>1202</v>
      </c>
      <c r="C536" s="12" t="s">
        <v>313</v>
      </c>
      <c r="D536" s="4" t="s">
        <v>56</v>
      </c>
      <c r="E536" s="94" t="s">
        <v>518</v>
      </c>
      <c r="F536" s="63">
        <v>570</v>
      </c>
      <c r="G536" s="63">
        <v>600</v>
      </c>
    </row>
    <row r="537" spans="1:7" ht="31.2" x14ac:dyDescent="0.25">
      <c r="A537" s="72">
        <v>526</v>
      </c>
      <c r="B537" s="54">
        <v>1300</v>
      </c>
      <c r="C537" s="10"/>
      <c r="D537" s="10"/>
      <c r="E537" s="93" t="s">
        <v>520</v>
      </c>
      <c r="F537" s="29">
        <f t="shared" ref="F537:G540" si="14">F538</f>
        <v>4.8</v>
      </c>
      <c r="G537" s="29">
        <f t="shared" si="14"/>
        <v>1.9</v>
      </c>
    </row>
    <row r="538" spans="1:7" ht="26.4" x14ac:dyDescent="0.25">
      <c r="A538" s="72">
        <v>527</v>
      </c>
      <c r="B538" s="54">
        <v>1301</v>
      </c>
      <c r="C538" s="2"/>
      <c r="D538" s="2"/>
      <c r="E538" s="88" t="s">
        <v>521</v>
      </c>
      <c r="F538" s="29">
        <f t="shared" si="14"/>
        <v>4.8</v>
      </c>
      <c r="G538" s="29">
        <f t="shared" si="14"/>
        <v>1.9</v>
      </c>
    </row>
    <row r="539" spans="1:7" ht="26.4" x14ac:dyDescent="0.25">
      <c r="A539" s="72">
        <v>528</v>
      </c>
      <c r="B539" s="54">
        <v>1301</v>
      </c>
      <c r="C539" s="2" t="s">
        <v>252</v>
      </c>
      <c r="D539" s="2"/>
      <c r="E539" s="95" t="s">
        <v>661</v>
      </c>
      <c r="F539" s="29">
        <f t="shared" si="14"/>
        <v>4.8</v>
      </c>
      <c r="G539" s="29">
        <f t="shared" si="14"/>
        <v>1.9</v>
      </c>
    </row>
    <row r="540" spans="1:7" ht="26.4" x14ac:dyDescent="0.25">
      <c r="A540" s="72">
        <v>529</v>
      </c>
      <c r="B540" s="54">
        <v>1301</v>
      </c>
      <c r="C540" s="2" t="s">
        <v>314</v>
      </c>
      <c r="D540" s="2"/>
      <c r="E540" s="88" t="s">
        <v>110</v>
      </c>
      <c r="F540" s="29">
        <f t="shared" si="14"/>
        <v>4.8</v>
      </c>
      <c r="G540" s="29">
        <f t="shared" si="14"/>
        <v>1.9</v>
      </c>
    </row>
    <row r="541" spans="1:7" x14ac:dyDescent="0.25">
      <c r="A541" s="72">
        <v>530</v>
      </c>
      <c r="B541" s="55">
        <v>1301</v>
      </c>
      <c r="C541" s="4" t="s">
        <v>314</v>
      </c>
      <c r="D541" s="4" t="s">
        <v>82</v>
      </c>
      <c r="E541" s="94" t="s">
        <v>83</v>
      </c>
      <c r="F541" s="63">
        <v>4.8</v>
      </c>
      <c r="G541" s="63">
        <v>1.9</v>
      </c>
    </row>
    <row r="542" spans="1:7" x14ac:dyDescent="0.25">
      <c r="A542" s="72">
        <v>531</v>
      </c>
      <c r="B542" s="55"/>
      <c r="C542" s="4"/>
      <c r="D542" s="4"/>
      <c r="E542" s="5" t="s">
        <v>32</v>
      </c>
      <c r="F542" s="29">
        <f>F12+F98+F131+F193+F273+F290+F411+F445+F500+F537+F532</f>
        <v>1984608</v>
      </c>
      <c r="G542" s="29">
        <f>G12+G98+G131+G193+G273+G290+G411+G445+G500+G537+G532</f>
        <v>1985448</v>
      </c>
    </row>
    <row r="543" spans="1:7" x14ac:dyDescent="0.25">
      <c r="F543" s="75"/>
      <c r="G543" s="35"/>
    </row>
  </sheetData>
  <autoFilter ref="A11:G543"/>
  <mergeCells count="13">
    <mergeCell ref="A7:G7"/>
    <mergeCell ref="A9:A10"/>
    <mergeCell ref="B9:B10"/>
    <mergeCell ref="C9:C10"/>
    <mergeCell ref="D9:D10"/>
    <mergeCell ref="E9:E10"/>
    <mergeCell ref="F9:G9"/>
    <mergeCell ref="D6:G6"/>
    <mergeCell ref="E1:G1"/>
    <mergeCell ref="E2:G2"/>
    <mergeCell ref="D3:G3"/>
    <mergeCell ref="D4:G4"/>
    <mergeCell ref="D5:G5"/>
  </mergeCells>
  <pageMargins left="0.78740157480314965" right="0.39370078740157483" top="0.39370078740157483" bottom="0.35433070866141736" header="0" footer="0"/>
  <pageSetup paperSize="9" scale="7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IT628"/>
  <sheetViews>
    <sheetView topLeftCell="A4" zoomScaleNormal="100" workbookViewId="0">
      <selection activeCell="A11" sqref="A11:A622"/>
    </sheetView>
  </sheetViews>
  <sheetFormatPr defaultRowHeight="13.2" x14ac:dyDescent="0.25"/>
  <cols>
    <col min="1" max="1" width="4.21875" customWidth="1"/>
    <col min="2" max="2" width="65.21875" customWidth="1"/>
    <col min="3" max="3" width="10.44140625" customWidth="1"/>
    <col min="4" max="4" width="6.77734375" customWidth="1"/>
    <col min="5" max="5" width="12.21875" customWidth="1"/>
    <col min="6" max="6" width="6.77734375" customWidth="1"/>
    <col min="7" max="7" width="14.21875" style="33" customWidth="1"/>
    <col min="8" max="8" width="10.21875" customWidth="1"/>
    <col min="9" max="9" width="13.44140625" customWidth="1"/>
    <col min="10" max="10" width="12.44140625" customWidth="1"/>
    <col min="11" max="11" width="13.5546875" customWidth="1"/>
  </cols>
  <sheetData>
    <row r="1" spans="1:8" x14ac:dyDescent="0.25">
      <c r="B1" s="145"/>
      <c r="C1" s="162"/>
      <c r="D1" s="162"/>
      <c r="E1" s="162"/>
      <c r="F1" s="162"/>
      <c r="G1" s="162"/>
      <c r="H1" s="126"/>
    </row>
    <row r="2" spans="1:8" ht="12.75" customHeight="1" x14ac:dyDescent="0.25">
      <c r="A2" s="15"/>
      <c r="B2" s="167" t="s">
        <v>427</v>
      </c>
      <c r="C2" s="167"/>
      <c r="D2" s="167"/>
      <c r="E2" s="167"/>
      <c r="F2" s="167"/>
      <c r="G2" s="167"/>
    </row>
    <row r="3" spans="1:8" ht="12.75" customHeight="1" x14ac:dyDescent="0.25">
      <c r="A3" s="15"/>
      <c r="B3" s="168" t="s">
        <v>35</v>
      </c>
      <c r="C3" s="168"/>
      <c r="D3" s="168"/>
      <c r="E3" s="168"/>
      <c r="F3" s="168"/>
      <c r="G3" s="168"/>
    </row>
    <row r="4" spans="1:8" ht="12.75" customHeight="1" x14ac:dyDescent="0.25">
      <c r="B4" s="168" t="s">
        <v>36</v>
      </c>
      <c r="C4" s="168"/>
      <c r="D4" s="168"/>
      <c r="E4" s="168"/>
      <c r="F4" s="168"/>
      <c r="G4" s="168"/>
    </row>
    <row r="5" spans="1:8" x14ac:dyDescent="0.25">
      <c r="A5" s="15"/>
      <c r="B5" s="168" t="s">
        <v>664</v>
      </c>
      <c r="C5" s="168"/>
      <c r="D5" s="168"/>
      <c r="E5" s="168"/>
      <c r="F5" s="168"/>
      <c r="G5" s="168"/>
    </row>
    <row r="6" spans="1:8" x14ac:dyDescent="0.25">
      <c r="A6" s="15"/>
      <c r="B6" s="19"/>
      <c r="C6" s="19"/>
      <c r="D6" s="15"/>
      <c r="E6" s="19"/>
      <c r="F6" s="19"/>
    </row>
    <row r="7" spans="1:8" ht="21" customHeight="1" x14ac:dyDescent="0.25">
      <c r="A7" s="14"/>
      <c r="B7" s="179" t="s">
        <v>665</v>
      </c>
      <c r="C7" s="179"/>
      <c r="D7" s="179"/>
      <c r="E7" s="179"/>
      <c r="F7" s="179"/>
      <c r="G7" s="179"/>
    </row>
    <row r="8" spans="1:8" x14ac:dyDescent="0.25">
      <c r="A8" s="14"/>
      <c r="B8" s="13"/>
      <c r="C8" s="13"/>
    </row>
    <row r="9" spans="1:8" ht="76.5" customHeight="1" x14ac:dyDescent="0.25">
      <c r="A9" s="6" t="s">
        <v>0</v>
      </c>
      <c r="B9" s="5" t="s">
        <v>519</v>
      </c>
      <c r="C9" s="47" t="s">
        <v>639</v>
      </c>
      <c r="D9" s="6" t="s">
        <v>1</v>
      </c>
      <c r="E9" s="6" t="s">
        <v>2</v>
      </c>
      <c r="F9" s="6" t="s">
        <v>3</v>
      </c>
      <c r="G9" s="43" t="s">
        <v>39</v>
      </c>
    </row>
    <row r="10" spans="1:8" s="64" customFormat="1" ht="1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</row>
    <row r="11" spans="1:8" ht="30.75" customHeight="1" x14ac:dyDescent="0.25">
      <c r="A11" s="44">
        <v>1</v>
      </c>
      <c r="B11" s="24" t="s">
        <v>59</v>
      </c>
      <c r="C11" s="28">
        <v>901</v>
      </c>
      <c r="D11" s="3"/>
      <c r="E11" s="4"/>
      <c r="F11" s="4"/>
      <c r="G11" s="156">
        <f>G12+G72+G105+G149+G223+G244+G298+G319+G324+G238</f>
        <v>642358.9</v>
      </c>
    </row>
    <row r="12" spans="1:8" ht="15.75" customHeight="1" x14ac:dyDescent="0.25">
      <c r="A12" s="44">
        <v>2</v>
      </c>
      <c r="B12" s="24" t="s">
        <v>4</v>
      </c>
      <c r="C12" s="28">
        <v>901</v>
      </c>
      <c r="D12" s="1">
        <v>100</v>
      </c>
      <c r="E12" s="2"/>
      <c r="F12" s="2"/>
      <c r="G12" s="157">
        <f>G13+G17+G33+G37+G29</f>
        <v>95703</v>
      </c>
    </row>
    <row r="13" spans="1:8" s="21" customFormat="1" ht="29.25" customHeight="1" x14ac:dyDescent="0.25">
      <c r="A13" s="44">
        <v>3</v>
      </c>
      <c r="B13" s="5" t="s">
        <v>68</v>
      </c>
      <c r="C13" s="28">
        <v>901</v>
      </c>
      <c r="D13" s="1">
        <v>102</v>
      </c>
      <c r="E13" s="2"/>
      <c r="F13" s="2"/>
      <c r="G13" s="157">
        <f>G14</f>
        <v>2495.8000000000002</v>
      </c>
    </row>
    <row r="14" spans="1:8" s="21" customFormat="1" ht="15.75" customHeight="1" x14ac:dyDescent="0.25">
      <c r="A14" s="44">
        <v>4</v>
      </c>
      <c r="B14" s="5" t="s">
        <v>156</v>
      </c>
      <c r="C14" s="28">
        <v>901</v>
      </c>
      <c r="D14" s="1">
        <v>102</v>
      </c>
      <c r="E14" s="2" t="s">
        <v>189</v>
      </c>
      <c r="F14" s="2"/>
      <c r="G14" s="157">
        <f>G15</f>
        <v>2495.8000000000002</v>
      </c>
    </row>
    <row r="15" spans="1:8" s="21" customFormat="1" ht="15.75" customHeight="1" x14ac:dyDescent="0.25">
      <c r="A15" s="44">
        <v>5</v>
      </c>
      <c r="B15" s="5" t="s">
        <v>30</v>
      </c>
      <c r="C15" s="28">
        <v>901</v>
      </c>
      <c r="D15" s="1">
        <v>102</v>
      </c>
      <c r="E15" s="2" t="s">
        <v>246</v>
      </c>
      <c r="F15" s="2"/>
      <c r="G15" s="157">
        <f>G16</f>
        <v>2495.8000000000002</v>
      </c>
    </row>
    <row r="16" spans="1:8" ht="23.1" customHeight="1" x14ac:dyDescent="0.25">
      <c r="A16" s="44">
        <v>6</v>
      </c>
      <c r="B16" s="7" t="s">
        <v>81</v>
      </c>
      <c r="C16" s="43">
        <v>901</v>
      </c>
      <c r="D16" s="3">
        <v>102</v>
      </c>
      <c r="E16" s="4" t="s">
        <v>246</v>
      </c>
      <c r="F16" s="4" t="s">
        <v>50</v>
      </c>
      <c r="G16" s="158">
        <v>2495.8000000000002</v>
      </c>
    </row>
    <row r="17" spans="1:7" ht="39.6" x14ac:dyDescent="0.25">
      <c r="A17" s="44">
        <v>7</v>
      </c>
      <c r="B17" s="5" t="s">
        <v>33</v>
      </c>
      <c r="C17" s="5">
        <v>901</v>
      </c>
      <c r="D17" s="1">
        <v>104</v>
      </c>
      <c r="E17" s="2"/>
      <c r="F17" s="2"/>
      <c r="G17" s="157">
        <f>G18</f>
        <v>61933.3</v>
      </c>
    </row>
    <row r="18" spans="1:7" s="21" customFormat="1" ht="45.6" customHeight="1" x14ac:dyDescent="0.25">
      <c r="A18" s="44">
        <v>8</v>
      </c>
      <c r="B18" s="28" t="s">
        <v>587</v>
      </c>
      <c r="C18" s="5">
        <v>901</v>
      </c>
      <c r="D18" s="9">
        <v>104</v>
      </c>
      <c r="E18" s="10" t="s">
        <v>249</v>
      </c>
      <c r="F18" s="2"/>
      <c r="G18" s="157">
        <f>G19</f>
        <v>61933.3</v>
      </c>
    </row>
    <row r="19" spans="1:7" s="21" customFormat="1" ht="41.55" customHeight="1" x14ac:dyDescent="0.25">
      <c r="A19" s="44">
        <v>9</v>
      </c>
      <c r="B19" s="28" t="s">
        <v>660</v>
      </c>
      <c r="C19" s="5">
        <v>901</v>
      </c>
      <c r="D19" s="9">
        <v>104</v>
      </c>
      <c r="E19" s="10" t="s">
        <v>250</v>
      </c>
      <c r="F19" s="2"/>
      <c r="G19" s="157">
        <f>G20+G24+G27</f>
        <v>61933.3</v>
      </c>
    </row>
    <row r="20" spans="1:7" ht="26.4" x14ac:dyDescent="0.25">
      <c r="A20" s="44">
        <v>10</v>
      </c>
      <c r="B20" s="5" t="s">
        <v>109</v>
      </c>
      <c r="C20" s="5">
        <v>901</v>
      </c>
      <c r="D20" s="1">
        <v>104</v>
      </c>
      <c r="E20" s="2" t="s">
        <v>315</v>
      </c>
      <c r="F20" s="2"/>
      <c r="G20" s="157">
        <f>G21+G22+G23</f>
        <v>27534.899999999998</v>
      </c>
    </row>
    <row r="21" spans="1:7" ht="13.8" x14ac:dyDescent="0.25">
      <c r="A21" s="44">
        <v>11</v>
      </c>
      <c r="B21" s="7" t="s">
        <v>81</v>
      </c>
      <c r="C21" s="7">
        <v>901</v>
      </c>
      <c r="D21" s="3">
        <v>104</v>
      </c>
      <c r="E21" s="4" t="s">
        <v>315</v>
      </c>
      <c r="F21" s="4" t="s">
        <v>50</v>
      </c>
      <c r="G21" s="158">
        <v>27032.1</v>
      </c>
    </row>
    <row r="22" spans="1:7" ht="26.4" x14ac:dyDescent="0.25">
      <c r="A22" s="44">
        <v>12</v>
      </c>
      <c r="B22" s="7" t="s">
        <v>77</v>
      </c>
      <c r="C22" s="7">
        <v>901</v>
      </c>
      <c r="D22" s="3">
        <v>104</v>
      </c>
      <c r="E22" s="12" t="s">
        <v>315</v>
      </c>
      <c r="F22" s="4" t="s">
        <v>78</v>
      </c>
      <c r="G22" s="158">
        <v>452.8</v>
      </c>
    </row>
    <row r="23" spans="1:7" ht="13.8" x14ac:dyDescent="0.25">
      <c r="A23" s="44">
        <v>13</v>
      </c>
      <c r="B23" s="7" t="s">
        <v>80</v>
      </c>
      <c r="C23" s="7">
        <v>901</v>
      </c>
      <c r="D23" s="3">
        <v>104</v>
      </c>
      <c r="E23" s="12" t="s">
        <v>315</v>
      </c>
      <c r="F23" s="4" t="s">
        <v>79</v>
      </c>
      <c r="G23" s="158">
        <v>50</v>
      </c>
    </row>
    <row r="24" spans="1:7" ht="16.5" customHeight="1" x14ac:dyDescent="0.25">
      <c r="A24" s="44">
        <v>14</v>
      </c>
      <c r="B24" s="5" t="s">
        <v>175</v>
      </c>
      <c r="C24" s="5">
        <v>901</v>
      </c>
      <c r="D24" s="1">
        <v>104</v>
      </c>
      <c r="E24" s="10" t="s">
        <v>618</v>
      </c>
      <c r="F24" s="2"/>
      <c r="G24" s="157">
        <f>G25+G26</f>
        <v>33668.400000000001</v>
      </c>
    </row>
    <row r="25" spans="1:7" ht="13.8" x14ac:dyDescent="0.25">
      <c r="A25" s="44">
        <v>15</v>
      </c>
      <c r="B25" s="7" t="s">
        <v>81</v>
      </c>
      <c r="C25" s="7">
        <v>901</v>
      </c>
      <c r="D25" s="3">
        <v>104</v>
      </c>
      <c r="E25" s="4" t="s">
        <v>618</v>
      </c>
      <c r="F25" s="4" t="s">
        <v>50</v>
      </c>
      <c r="G25" s="158">
        <v>24134.2</v>
      </c>
    </row>
    <row r="26" spans="1:7" ht="26.4" x14ac:dyDescent="0.25">
      <c r="A26" s="44">
        <v>16</v>
      </c>
      <c r="B26" s="7" t="s">
        <v>77</v>
      </c>
      <c r="C26" s="7">
        <v>901</v>
      </c>
      <c r="D26" s="3">
        <v>104</v>
      </c>
      <c r="E26" s="4" t="s">
        <v>618</v>
      </c>
      <c r="F26" s="4" t="s">
        <v>78</v>
      </c>
      <c r="G26" s="158">
        <v>9534.2000000000007</v>
      </c>
    </row>
    <row r="27" spans="1:7" ht="29.55" customHeight="1" x14ac:dyDescent="0.25">
      <c r="A27" s="44">
        <v>17</v>
      </c>
      <c r="B27" s="95" t="s">
        <v>135</v>
      </c>
      <c r="C27" s="5">
        <v>901</v>
      </c>
      <c r="D27" s="90">
        <v>104</v>
      </c>
      <c r="E27" s="10" t="s">
        <v>619</v>
      </c>
      <c r="F27" s="10"/>
      <c r="G27" s="157">
        <f>G28</f>
        <v>730</v>
      </c>
    </row>
    <row r="28" spans="1:7" ht="29.55" customHeight="1" x14ac:dyDescent="0.25">
      <c r="A28" s="44">
        <v>18</v>
      </c>
      <c r="B28" s="94" t="s">
        <v>77</v>
      </c>
      <c r="C28" s="7">
        <v>901</v>
      </c>
      <c r="D28" s="91">
        <v>104</v>
      </c>
      <c r="E28" s="12" t="s">
        <v>619</v>
      </c>
      <c r="F28" s="4">
        <v>240</v>
      </c>
      <c r="G28" s="158">
        <v>730</v>
      </c>
    </row>
    <row r="29" spans="1:7" s="21" customFormat="1" ht="13.8" x14ac:dyDescent="0.25">
      <c r="A29" s="44">
        <v>19</v>
      </c>
      <c r="B29" s="5" t="s">
        <v>341</v>
      </c>
      <c r="C29" s="5">
        <v>901</v>
      </c>
      <c r="D29" s="1">
        <v>105</v>
      </c>
      <c r="E29" s="2"/>
      <c r="F29" s="2"/>
      <c r="G29" s="157">
        <f>G30</f>
        <v>14.5</v>
      </c>
    </row>
    <row r="30" spans="1:7" s="21" customFormat="1" ht="13.8" x14ac:dyDescent="0.25">
      <c r="A30" s="44">
        <v>20</v>
      </c>
      <c r="B30" s="5" t="s">
        <v>156</v>
      </c>
      <c r="C30" s="5">
        <v>901</v>
      </c>
      <c r="D30" s="1">
        <v>105</v>
      </c>
      <c r="E30" s="2" t="s">
        <v>189</v>
      </c>
      <c r="F30" s="2"/>
      <c r="G30" s="157">
        <f>G31</f>
        <v>14.5</v>
      </c>
    </row>
    <row r="31" spans="1:7" s="21" customFormat="1" ht="45.6" customHeight="1" x14ac:dyDescent="0.25">
      <c r="A31" s="44">
        <v>21</v>
      </c>
      <c r="B31" s="5" t="s">
        <v>638</v>
      </c>
      <c r="C31" s="5">
        <v>901</v>
      </c>
      <c r="D31" s="1">
        <v>105</v>
      </c>
      <c r="E31" s="2" t="s">
        <v>342</v>
      </c>
      <c r="F31" s="2"/>
      <c r="G31" s="157">
        <f>G32</f>
        <v>14.5</v>
      </c>
    </row>
    <row r="32" spans="1:7" ht="33" customHeight="1" x14ac:dyDescent="0.25">
      <c r="A32" s="44">
        <v>22</v>
      </c>
      <c r="B32" s="7" t="s">
        <v>77</v>
      </c>
      <c r="C32" s="7">
        <v>901</v>
      </c>
      <c r="D32" s="3">
        <v>105</v>
      </c>
      <c r="E32" s="4" t="s">
        <v>342</v>
      </c>
      <c r="F32" s="4" t="s">
        <v>78</v>
      </c>
      <c r="G32" s="159">
        <v>14.5</v>
      </c>
    </row>
    <row r="33" spans="1:7" ht="12.75" customHeight="1" x14ac:dyDescent="0.25">
      <c r="A33" s="44">
        <v>23</v>
      </c>
      <c r="B33" s="5" t="s">
        <v>5</v>
      </c>
      <c r="C33" s="5">
        <v>901</v>
      </c>
      <c r="D33" s="1">
        <v>111</v>
      </c>
      <c r="E33" s="2"/>
      <c r="F33" s="2"/>
      <c r="G33" s="157">
        <f>G34</f>
        <v>1500</v>
      </c>
    </row>
    <row r="34" spans="1:7" ht="20.25" customHeight="1" x14ac:dyDescent="0.25">
      <c r="A34" s="44">
        <v>24</v>
      </c>
      <c r="B34" s="5" t="s">
        <v>156</v>
      </c>
      <c r="C34" s="5">
        <v>901</v>
      </c>
      <c r="D34" s="1">
        <v>111</v>
      </c>
      <c r="E34" s="2" t="s">
        <v>189</v>
      </c>
      <c r="F34" s="2"/>
      <c r="G34" s="157">
        <f>G35</f>
        <v>1500</v>
      </c>
    </row>
    <row r="35" spans="1:7" ht="17.100000000000001" customHeight="1" x14ac:dyDescent="0.25">
      <c r="A35" s="44">
        <v>25</v>
      </c>
      <c r="B35" s="5" t="s">
        <v>6</v>
      </c>
      <c r="C35" s="5">
        <v>901</v>
      </c>
      <c r="D35" s="1">
        <v>111</v>
      </c>
      <c r="E35" s="2" t="s">
        <v>256</v>
      </c>
      <c r="F35" s="2"/>
      <c r="G35" s="157">
        <f>G36</f>
        <v>1500</v>
      </c>
    </row>
    <row r="36" spans="1:7" ht="12.75" customHeight="1" x14ac:dyDescent="0.25">
      <c r="A36" s="44">
        <v>26</v>
      </c>
      <c r="B36" s="7" t="s">
        <v>52</v>
      </c>
      <c r="C36" s="7">
        <v>901</v>
      </c>
      <c r="D36" s="3">
        <v>111</v>
      </c>
      <c r="E36" s="4" t="s">
        <v>256</v>
      </c>
      <c r="F36" s="4" t="s">
        <v>51</v>
      </c>
      <c r="G36" s="158">
        <v>1500</v>
      </c>
    </row>
    <row r="37" spans="1:7" ht="12.75" customHeight="1" x14ac:dyDescent="0.25">
      <c r="A37" s="44">
        <v>27</v>
      </c>
      <c r="B37" s="5" t="s">
        <v>25</v>
      </c>
      <c r="C37" s="5">
        <v>901</v>
      </c>
      <c r="D37" s="1">
        <v>113</v>
      </c>
      <c r="E37" s="2"/>
      <c r="F37" s="2"/>
      <c r="G37" s="157">
        <f>G38+G41+G49+G54+G63</f>
        <v>29759.399999999998</v>
      </c>
    </row>
    <row r="38" spans="1:7" ht="25.5" customHeight="1" x14ac:dyDescent="0.25">
      <c r="A38" s="44">
        <v>28</v>
      </c>
      <c r="B38" s="28" t="s">
        <v>661</v>
      </c>
      <c r="C38" s="5">
        <v>901</v>
      </c>
      <c r="D38" s="1">
        <v>113</v>
      </c>
      <c r="E38" s="2" t="s">
        <v>252</v>
      </c>
      <c r="F38" s="2"/>
      <c r="G38" s="157">
        <f>G39</f>
        <v>4000</v>
      </c>
    </row>
    <row r="39" spans="1:7" ht="30" customHeight="1" x14ac:dyDescent="0.25">
      <c r="A39" s="44">
        <v>29</v>
      </c>
      <c r="B39" s="5" t="s">
        <v>417</v>
      </c>
      <c r="C39" s="5">
        <v>901</v>
      </c>
      <c r="D39" s="1">
        <v>113</v>
      </c>
      <c r="E39" s="2" t="s">
        <v>257</v>
      </c>
      <c r="F39" s="2"/>
      <c r="G39" s="157">
        <f>G40</f>
        <v>4000</v>
      </c>
    </row>
    <row r="40" spans="1:7" s="20" customFormat="1" ht="13.8" x14ac:dyDescent="0.25">
      <c r="A40" s="44">
        <v>30</v>
      </c>
      <c r="B40" s="7" t="s">
        <v>54</v>
      </c>
      <c r="C40" s="7">
        <v>901</v>
      </c>
      <c r="D40" s="3">
        <v>113</v>
      </c>
      <c r="E40" s="4" t="s">
        <v>257</v>
      </c>
      <c r="F40" s="4" t="s">
        <v>53</v>
      </c>
      <c r="G40" s="158">
        <v>4000</v>
      </c>
    </row>
    <row r="41" spans="1:7" s="21" customFormat="1" ht="39.6" x14ac:dyDescent="0.25">
      <c r="A41" s="44">
        <v>31</v>
      </c>
      <c r="B41" s="28" t="s">
        <v>587</v>
      </c>
      <c r="C41" s="5">
        <v>901</v>
      </c>
      <c r="D41" s="1">
        <v>113</v>
      </c>
      <c r="E41" s="10" t="s">
        <v>249</v>
      </c>
      <c r="F41" s="2"/>
      <c r="G41" s="157">
        <f>G42+G47</f>
        <v>24270.3</v>
      </c>
    </row>
    <row r="42" spans="1:7" s="21" customFormat="1" ht="52.05" customHeight="1" x14ac:dyDescent="0.25">
      <c r="A42" s="44">
        <v>32</v>
      </c>
      <c r="B42" s="88" t="s">
        <v>621</v>
      </c>
      <c r="C42" s="5">
        <v>901</v>
      </c>
      <c r="D42" s="1">
        <v>113</v>
      </c>
      <c r="E42" s="10" t="s">
        <v>620</v>
      </c>
      <c r="F42" s="2"/>
      <c r="G42" s="157">
        <f>G43</f>
        <v>23970.3</v>
      </c>
    </row>
    <row r="43" spans="1:7" s="21" customFormat="1" ht="15.75" customHeight="1" x14ac:dyDescent="0.25">
      <c r="A43" s="44">
        <v>33</v>
      </c>
      <c r="B43" s="5" t="s">
        <v>182</v>
      </c>
      <c r="C43" s="5">
        <v>901</v>
      </c>
      <c r="D43" s="1">
        <v>113</v>
      </c>
      <c r="E43" s="85" t="s">
        <v>620</v>
      </c>
      <c r="F43" s="2"/>
      <c r="G43" s="157">
        <f>G44+G45+G46</f>
        <v>23970.3</v>
      </c>
    </row>
    <row r="44" spans="1:7" s="20" customFormat="1" ht="15" customHeight="1" x14ac:dyDescent="0.25">
      <c r="A44" s="44">
        <v>34</v>
      </c>
      <c r="B44" s="7" t="s">
        <v>45</v>
      </c>
      <c r="C44" s="7">
        <v>901</v>
      </c>
      <c r="D44" s="3">
        <v>113</v>
      </c>
      <c r="E44" s="4" t="s">
        <v>620</v>
      </c>
      <c r="F44" s="4" t="s">
        <v>44</v>
      </c>
      <c r="G44" s="158">
        <v>13805</v>
      </c>
    </row>
    <row r="45" spans="1:7" ht="26.4" x14ac:dyDescent="0.25">
      <c r="A45" s="44">
        <v>35</v>
      </c>
      <c r="B45" s="7" t="s">
        <v>77</v>
      </c>
      <c r="C45" s="7">
        <v>901</v>
      </c>
      <c r="D45" s="3">
        <v>113</v>
      </c>
      <c r="E45" s="4" t="s">
        <v>620</v>
      </c>
      <c r="F45" s="4">
        <v>240</v>
      </c>
      <c r="G45" s="158">
        <v>10095.299999999999</v>
      </c>
    </row>
    <row r="46" spans="1:7" ht="12.75" customHeight="1" x14ac:dyDescent="0.25">
      <c r="A46" s="44">
        <v>36</v>
      </c>
      <c r="B46" s="7" t="s">
        <v>80</v>
      </c>
      <c r="C46" s="7">
        <v>901</v>
      </c>
      <c r="D46" s="3">
        <v>113</v>
      </c>
      <c r="E46" s="4" t="s">
        <v>620</v>
      </c>
      <c r="F46" s="4" t="s">
        <v>79</v>
      </c>
      <c r="G46" s="158">
        <v>70</v>
      </c>
    </row>
    <row r="47" spans="1:7" ht="26.4" x14ac:dyDescent="0.25">
      <c r="A47" s="44">
        <v>37</v>
      </c>
      <c r="B47" s="95" t="s">
        <v>135</v>
      </c>
      <c r="C47" s="5">
        <v>901</v>
      </c>
      <c r="D47" s="90">
        <v>113</v>
      </c>
      <c r="E47" s="10" t="s">
        <v>619</v>
      </c>
      <c r="F47" s="10"/>
      <c r="G47" s="157">
        <f>G48</f>
        <v>300</v>
      </c>
    </row>
    <row r="48" spans="1:7" ht="26.4" x14ac:dyDescent="0.25">
      <c r="A48" s="44">
        <v>38</v>
      </c>
      <c r="B48" s="94" t="s">
        <v>77</v>
      </c>
      <c r="C48" s="7">
        <v>901</v>
      </c>
      <c r="D48" s="91">
        <v>113</v>
      </c>
      <c r="E48" s="12" t="s">
        <v>619</v>
      </c>
      <c r="F48" s="4">
        <v>240</v>
      </c>
      <c r="G48" s="158">
        <v>300</v>
      </c>
    </row>
    <row r="49" spans="1:7" s="21" customFormat="1" ht="54" customHeight="1" x14ac:dyDescent="0.25">
      <c r="A49" s="44">
        <v>39</v>
      </c>
      <c r="B49" s="28" t="s">
        <v>590</v>
      </c>
      <c r="C49" s="5">
        <v>901</v>
      </c>
      <c r="D49" s="1">
        <v>113</v>
      </c>
      <c r="E49" s="2" t="s">
        <v>260</v>
      </c>
      <c r="F49" s="2"/>
      <c r="G49" s="157">
        <f>G50+G52</f>
        <v>661</v>
      </c>
    </row>
    <row r="50" spans="1:7" ht="13.8" x14ac:dyDescent="0.25">
      <c r="A50" s="44">
        <v>40</v>
      </c>
      <c r="B50" s="5" t="s">
        <v>356</v>
      </c>
      <c r="C50" s="5">
        <v>901</v>
      </c>
      <c r="D50" s="1">
        <v>113</v>
      </c>
      <c r="E50" s="2" t="s">
        <v>324</v>
      </c>
      <c r="F50" s="2"/>
      <c r="G50" s="157">
        <f>G51</f>
        <v>300</v>
      </c>
    </row>
    <row r="51" spans="1:7" ht="26.4" x14ac:dyDescent="0.25">
      <c r="A51" s="44">
        <v>41</v>
      </c>
      <c r="B51" s="7" t="s">
        <v>77</v>
      </c>
      <c r="C51" s="7">
        <v>901</v>
      </c>
      <c r="D51" s="3">
        <v>113</v>
      </c>
      <c r="E51" s="4" t="s">
        <v>324</v>
      </c>
      <c r="F51" s="4" t="s">
        <v>78</v>
      </c>
      <c r="G51" s="158">
        <v>300</v>
      </c>
    </row>
    <row r="52" spans="1:7" ht="42" customHeight="1" x14ac:dyDescent="0.25">
      <c r="A52" s="44">
        <v>42</v>
      </c>
      <c r="B52" s="95" t="s">
        <v>534</v>
      </c>
      <c r="C52" s="5">
        <v>901</v>
      </c>
      <c r="D52" s="1">
        <v>113</v>
      </c>
      <c r="E52" s="32" t="s">
        <v>187</v>
      </c>
      <c r="F52" s="2"/>
      <c r="G52" s="157">
        <f>G53</f>
        <v>361</v>
      </c>
    </row>
    <row r="53" spans="1:7" ht="24.75" customHeight="1" x14ac:dyDescent="0.25">
      <c r="A53" s="44">
        <v>43</v>
      </c>
      <c r="B53" s="7" t="s">
        <v>77</v>
      </c>
      <c r="C53" s="7">
        <v>901</v>
      </c>
      <c r="D53" s="3">
        <v>113</v>
      </c>
      <c r="E53" s="4" t="s">
        <v>187</v>
      </c>
      <c r="F53" s="4">
        <v>240</v>
      </c>
      <c r="G53" s="159">
        <v>361</v>
      </c>
    </row>
    <row r="54" spans="1:7" ht="53.25" customHeight="1" x14ac:dyDescent="0.25">
      <c r="A54" s="44">
        <v>44</v>
      </c>
      <c r="B54" s="28" t="s">
        <v>693</v>
      </c>
      <c r="C54" s="5">
        <v>901</v>
      </c>
      <c r="D54" s="1">
        <v>113</v>
      </c>
      <c r="E54" s="22" t="s">
        <v>261</v>
      </c>
      <c r="F54" s="2"/>
      <c r="G54" s="157">
        <f>G55+G58</f>
        <v>265</v>
      </c>
    </row>
    <row r="55" spans="1:7" ht="29.25" customHeight="1" x14ac:dyDescent="0.25">
      <c r="A55" s="44">
        <v>45</v>
      </c>
      <c r="B55" s="28" t="s">
        <v>147</v>
      </c>
      <c r="C55" s="5">
        <v>901</v>
      </c>
      <c r="D55" s="1">
        <v>113</v>
      </c>
      <c r="E55" s="22" t="s">
        <v>262</v>
      </c>
      <c r="F55" s="2"/>
      <c r="G55" s="157">
        <f>G56</f>
        <v>250</v>
      </c>
    </row>
    <row r="56" spans="1:7" ht="43.5" customHeight="1" x14ac:dyDescent="0.25">
      <c r="A56" s="44">
        <v>46</v>
      </c>
      <c r="B56" s="5" t="s">
        <v>146</v>
      </c>
      <c r="C56" s="5">
        <v>901</v>
      </c>
      <c r="D56" s="54">
        <v>113</v>
      </c>
      <c r="E56" s="32" t="s">
        <v>215</v>
      </c>
      <c r="F56" s="2"/>
      <c r="G56" s="157">
        <f>G57</f>
        <v>250</v>
      </c>
    </row>
    <row r="57" spans="1:7" ht="26.4" x14ac:dyDescent="0.25">
      <c r="A57" s="44">
        <v>47</v>
      </c>
      <c r="B57" s="7" t="s">
        <v>77</v>
      </c>
      <c r="C57" s="7">
        <v>901</v>
      </c>
      <c r="D57" s="55">
        <v>113</v>
      </c>
      <c r="E57" s="52" t="s">
        <v>215</v>
      </c>
      <c r="F57" s="4">
        <v>240</v>
      </c>
      <c r="G57" s="158">
        <v>250</v>
      </c>
    </row>
    <row r="58" spans="1:7" s="21" customFormat="1" ht="26.4" x14ac:dyDescent="0.25">
      <c r="A58" s="44">
        <v>48</v>
      </c>
      <c r="B58" s="28" t="s">
        <v>149</v>
      </c>
      <c r="C58" s="5">
        <v>901</v>
      </c>
      <c r="D58" s="54">
        <v>113</v>
      </c>
      <c r="E58" s="32" t="s">
        <v>263</v>
      </c>
      <c r="F58" s="2"/>
      <c r="G58" s="157">
        <f>G59+G61</f>
        <v>15</v>
      </c>
    </row>
    <row r="59" spans="1:7" s="21" customFormat="1" ht="18.600000000000001" customHeight="1" x14ac:dyDescent="0.25">
      <c r="A59" s="44">
        <v>49</v>
      </c>
      <c r="B59" s="5" t="s">
        <v>148</v>
      </c>
      <c r="C59" s="5">
        <v>901</v>
      </c>
      <c r="D59" s="54">
        <v>113</v>
      </c>
      <c r="E59" s="32" t="s">
        <v>264</v>
      </c>
      <c r="F59" s="2"/>
      <c r="G59" s="157">
        <f>G60</f>
        <v>7.5</v>
      </c>
    </row>
    <row r="60" spans="1:7" ht="26.4" x14ac:dyDescent="0.25">
      <c r="A60" s="44">
        <v>50</v>
      </c>
      <c r="B60" s="7" t="s">
        <v>77</v>
      </c>
      <c r="C60" s="7">
        <v>901</v>
      </c>
      <c r="D60" s="55">
        <v>113</v>
      </c>
      <c r="E60" s="52" t="s">
        <v>264</v>
      </c>
      <c r="F60" s="4">
        <v>240</v>
      </c>
      <c r="G60" s="158">
        <v>7.5</v>
      </c>
    </row>
    <row r="61" spans="1:7" s="21" customFormat="1" ht="17.100000000000001" customHeight="1" x14ac:dyDescent="0.25">
      <c r="A61" s="44">
        <v>51</v>
      </c>
      <c r="B61" s="5" t="s">
        <v>150</v>
      </c>
      <c r="C61" s="5">
        <v>901</v>
      </c>
      <c r="D61" s="54">
        <v>113</v>
      </c>
      <c r="E61" s="32" t="s">
        <v>265</v>
      </c>
      <c r="F61" s="2"/>
      <c r="G61" s="157">
        <f>G62</f>
        <v>7.5</v>
      </c>
    </row>
    <row r="62" spans="1:7" ht="26.4" x14ac:dyDescent="0.25">
      <c r="A62" s="44">
        <v>52</v>
      </c>
      <c r="B62" s="7" t="s">
        <v>77</v>
      </c>
      <c r="C62" s="7">
        <v>901</v>
      </c>
      <c r="D62" s="55">
        <v>113</v>
      </c>
      <c r="E62" s="52" t="s">
        <v>265</v>
      </c>
      <c r="F62" s="4">
        <v>240</v>
      </c>
      <c r="G62" s="158">
        <v>7.5</v>
      </c>
    </row>
    <row r="63" spans="1:7" s="21" customFormat="1" ht="12.75" customHeight="1" x14ac:dyDescent="0.25">
      <c r="A63" s="44">
        <v>53</v>
      </c>
      <c r="B63" s="88" t="s">
        <v>106</v>
      </c>
      <c r="C63" s="5">
        <v>901</v>
      </c>
      <c r="D63" s="1">
        <v>113</v>
      </c>
      <c r="E63" s="2" t="s">
        <v>189</v>
      </c>
      <c r="F63" s="2"/>
      <c r="G63" s="157">
        <f>G68+G70+G64+G66</f>
        <v>563.1</v>
      </c>
    </row>
    <row r="64" spans="1:7" s="21" customFormat="1" ht="39.6" x14ac:dyDescent="0.25">
      <c r="A64" s="44">
        <v>54</v>
      </c>
      <c r="B64" s="5" t="s">
        <v>183</v>
      </c>
      <c r="C64" s="5">
        <v>901</v>
      </c>
      <c r="D64" s="54">
        <v>113</v>
      </c>
      <c r="E64" s="2" t="s">
        <v>266</v>
      </c>
      <c r="F64" s="2"/>
      <c r="G64" s="157">
        <f>G65</f>
        <v>222</v>
      </c>
    </row>
    <row r="65" spans="1:7" s="21" customFormat="1" ht="24.75" customHeight="1" x14ac:dyDescent="0.25">
      <c r="A65" s="44">
        <v>55</v>
      </c>
      <c r="B65" s="94" t="s">
        <v>81</v>
      </c>
      <c r="C65" s="7">
        <v>901</v>
      </c>
      <c r="D65" s="55">
        <v>113</v>
      </c>
      <c r="E65" s="4" t="s">
        <v>266</v>
      </c>
      <c r="F65" s="4" t="s">
        <v>50</v>
      </c>
      <c r="G65" s="158">
        <v>222</v>
      </c>
    </row>
    <row r="66" spans="1:7" s="21" customFormat="1" ht="26.4" x14ac:dyDescent="0.25">
      <c r="A66" s="44">
        <v>56</v>
      </c>
      <c r="B66" s="88" t="s">
        <v>373</v>
      </c>
      <c r="C66" s="5">
        <v>901</v>
      </c>
      <c r="D66" s="54">
        <v>113</v>
      </c>
      <c r="E66" s="2" t="s">
        <v>370</v>
      </c>
      <c r="F66" s="4"/>
      <c r="G66" s="157">
        <f>G67</f>
        <v>220</v>
      </c>
    </row>
    <row r="67" spans="1:7" s="21" customFormat="1" ht="26.4" x14ac:dyDescent="0.25">
      <c r="A67" s="44">
        <v>57</v>
      </c>
      <c r="B67" s="94" t="s">
        <v>77</v>
      </c>
      <c r="C67" s="7">
        <v>901</v>
      </c>
      <c r="D67" s="55">
        <v>113</v>
      </c>
      <c r="E67" s="4" t="s">
        <v>370</v>
      </c>
      <c r="F67" s="4" t="s">
        <v>78</v>
      </c>
      <c r="G67" s="158">
        <v>220</v>
      </c>
    </row>
    <row r="68" spans="1:7" s="21" customFormat="1" ht="51" customHeight="1" x14ac:dyDescent="0.25">
      <c r="A68" s="44">
        <v>58</v>
      </c>
      <c r="B68" s="5" t="s">
        <v>73</v>
      </c>
      <c r="C68" s="5">
        <v>901</v>
      </c>
      <c r="D68" s="1">
        <v>113</v>
      </c>
      <c r="E68" s="2" t="s">
        <v>190</v>
      </c>
      <c r="F68" s="2"/>
      <c r="G68" s="157">
        <f>G69</f>
        <v>0.2</v>
      </c>
    </row>
    <row r="69" spans="1:7" ht="29.25" customHeight="1" x14ac:dyDescent="0.25">
      <c r="A69" s="44">
        <v>59</v>
      </c>
      <c r="B69" s="43" t="s">
        <v>77</v>
      </c>
      <c r="C69" s="7">
        <v>901</v>
      </c>
      <c r="D69" s="3">
        <v>113</v>
      </c>
      <c r="E69" s="4" t="s">
        <v>190</v>
      </c>
      <c r="F69" s="4">
        <v>240</v>
      </c>
      <c r="G69" s="159">
        <v>0.2</v>
      </c>
    </row>
    <row r="70" spans="1:7" s="21" customFormat="1" ht="25.5" customHeight="1" x14ac:dyDescent="0.25">
      <c r="A70" s="44">
        <v>60</v>
      </c>
      <c r="B70" s="5" t="s">
        <v>74</v>
      </c>
      <c r="C70" s="5">
        <v>901</v>
      </c>
      <c r="D70" s="1">
        <v>113</v>
      </c>
      <c r="E70" s="2" t="s">
        <v>191</v>
      </c>
      <c r="F70" s="2"/>
      <c r="G70" s="157">
        <f>G71</f>
        <v>120.9</v>
      </c>
    </row>
    <row r="71" spans="1:7" ht="25.5" customHeight="1" x14ac:dyDescent="0.25">
      <c r="A71" s="44">
        <v>61</v>
      </c>
      <c r="B71" s="7" t="s">
        <v>77</v>
      </c>
      <c r="C71" s="7">
        <v>901</v>
      </c>
      <c r="D71" s="3">
        <v>113</v>
      </c>
      <c r="E71" s="4" t="s">
        <v>191</v>
      </c>
      <c r="F71" s="4">
        <v>240</v>
      </c>
      <c r="G71" s="159">
        <v>120.9</v>
      </c>
    </row>
    <row r="72" spans="1:7" ht="30" customHeight="1" x14ac:dyDescent="0.25">
      <c r="A72" s="44">
        <v>62</v>
      </c>
      <c r="B72" s="24" t="s">
        <v>9</v>
      </c>
      <c r="C72" s="5">
        <v>901</v>
      </c>
      <c r="D72" s="1">
        <v>300</v>
      </c>
      <c r="E72" s="2"/>
      <c r="F72" s="2"/>
      <c r="G72" s="157">
        <f>G73+G97</f>
        <v>14506</v>
      </c>
    </row>
    <row r="73" spans="1:7" ht="35.1" customHeight="1" x14ac:dyDescent="0.25">
      <c r="A73" s="44">
        <v>63</v>
      </c>
      <c r="B73" s="5" t="s">
        <v>497</v>
      </c>
      <c r="C73" s="5">
        <v>901</v>
      </c>
      <c r="D73" s="1">
        <v>310</v>
      </c>
      <c r="E73" s="2"/>
      <c r="F73" s="2"/>
      <c r="G73" s="157">
        <f>G74</f>
        <v>14206</v>
      </c>
    </row>
    <row r="74" spans="1:7" ht="26.4" x14ac:dyDescent="0.25">
      <c r="A74" s="44">
        <v>64</v>
      </c>
      <c r="B74" s="28" t="s">
        <v>692</v>
      </c>
      <c r="C74" s="5">
        <v>901</v>
      </c>
      <c r="D74" s="1">
        <v>310</v>
      </c>
      <c r="E74" s="2" t="s">
        <v>221</v>
      </c>
      <c r="F74" s="2"/>
      <c r="G74" s="157">
        <f>G82+G75+G93</f>
        <v>14206</v>
      </c>
    </row>
    <row r="75" spans="1:7" ht="39.6" x14ac:dyDescent="0.25">
      <c r="A75" s="44">
        <v>65</v>
      </c>
      <c r="B75" s="95" t="s">
        <v>159</v>
      </c>
      <c r="C75" s="5">
        <v>901</v>
      </c>
      <c r="D75" s="54">
        <v>310</v>
      </c>
      <c r="E75" s="2" t="s">
        <v>219</v>
      </c>
      <c r="F75" s="2"/>
      <c r="G75" s="157">
        <f>G76+G80+G78</f>
        <v>901</v>
      </c>
    </row>
    <row r="76" spans="1:7" ht="26.4" x14ac:dyDescent="0.25">
      <c r="A76" s="44">
        <v>66</v>
      </c>
      <c r="B76" s="95" t="s">
        <v>176</v>
      </c>
      <c r="C76" s="5">
        <v>901</v>
      </c>
      <c r="D76" s="54">
        <v>310</v>
      </c>
      <c r="E76" s="32" t="s">
        <v>218</v>
      </c>
      <c r="F76" s="32"/>
      <c r="G76" s="157">
        <f>G77</f>
        <v>368</v>
      </c>
    </row>
    <row r="77" spans="1:7" ht="26.4" x14ac:dyDescent="0.25">
      <c r="A77" s="44">
        <v>67</v>
      </c>
      <c r="B77" s="94" t="s">
        <v>77</v>
      </c>
      <c r="C77" s="7">
        <v>901</v>
      </c>
      <c r="D77" s="55">
        <v>310</v>
      </c>
      <c r="E77" s="52" t="s">
        <v>218</v>
      </c>
      <c r="F77" s="4">
        <v>240</v>
      </c>
      <c r="G77" s="158">
        <v>368</v>
      </c>
    </row>
    <row r="78" spans="1:7" ht="52.8" x14ac:dyDescent="0.25">
      <c r="A78" s="44">
        <v>68</v>
      </c>
      <c r="B78" s="88" t="s">
        <v>160</v>
      </c>
      <c r="C78" s="5">
        <v>901</v>
      </c>
      <c r="D78" s="54">
        <v>310</v>
      </c>
      <c r="E78" s="2" t="s">
        <v>220</v>
      </c>
      <c r="F78" s="2"/>
      <c r="G78" s="157">
        <f>G79</f>
        <v>513</v>
      </c>
    </row>
    <row r="79" spans="1:7" ht="26.4" x14ac:dyDescent="0.25">
      <c r="A79" s="44">
        <v>69</v>
      </c>
      <c r="B79" s="94" t="s">
        <v>77</v>
      </c>
      <c r="C79" s="7">
        <v>901</v>
      </c>
      <c r="D79" s="55">
        <v>310</v>
      </c>
      <c r="E79" s="4" t="s">
        <v>220</v>
      </c>
      <c r="F79" s="4">
        <v>240</v>
      </c>
      <c r="G79" s="158">
        <v>513</v>
      </c>
    </row>
    <row r="80" spans="1:7" ht="39.6" x14ac:dyDescent="0.25">
      <c r="A80" s="44">
        <v>70</v>
      </c>
      <c r="B80" s="95" t="s">
        <v>498</v>
      </c>
      <c r="C80" s="5">
        <v>901</v>
      </c>
      <c r="D80" s="54">
        <v>310</v>
      </c>
      <c r="E80" s="2" t="s">
        <v>494</v>
      </c>
      <c r="F80" s="2"/>
      <c r="G80" s="157">
        <f>G81</f>
        <v>20</v>
      </c>
    </row>
    <row r="81" spans="1:7" ht="26.4" x14ac:dyDescent="0.25">
      <c r="A81" s="44">
        <v>71</v>
      </c>
      <c r="B81" s="94" t="s">
        <v>77</v>
      </c>
      <c r="C81" s="7">
        <v>901</v>
      </c>
      <c r="D81" s="55">
        <v>310</v>
      </c>
      <c r="E81" s="4" t="s">
        <v>494</v>
      </c>
      <c r="F81" s="4" t="s">
        <v>78</v>
      </c>
      <c r="G81" s="158">
        <v>20</v>
      </c>
    </row>
    <row r="82" spans="1:7" ht="26.4" x14ac:dyDescent="0.25">
      <c r="A82" s="44">
        <v>72</v>
      </c>
      <c r="B82" s="28" t="s">
        <v>161</v>
      </c>
      <c r="C82" s="5">
        <v>901</v>
      </c>
      <c r="D82" s="1">
        <v>310</v>
      </c>
      <c r="E82" s="2" t="s">
        <v>224</v>
      </c>
      <c r="F82" s="2"/>
      <c r="G82" s="157">
        <f>G83+G85+G91+G89+G87</f>
        <v>4356</v>
      </c>
    </row>
    <row r="83" spans="1:7" s="21" customFormat="1" ht="29.25" customHeight="1" x14ac:dyDescent="0.25">
      <c r="A83" s="44">
        <v>73</v>
      </c>
      <c r="B83" s="5" t="s">
        <v>162</v>
      </c>
      <c r="C83" s="5">
        <v>901</v>
      </c>
      <c r="D83" s="1">
        <v>310</v>
      </c>
      <c r="E83" s="2" t="s">
        <v>225</v>
      </c>
      <c r="F83" s="2"/>
      <c r="G83" s="157">
        <f>G84</f>
        <v>1880.5</v>
      </c>
    </row>
    <row r="84" spans="1:7" ht="24.75" customHeight="1" x14ac:dyDescent="0.25">
      <c r="A84" s="44">
        <v>74</v>
      </c>
      <c r="B84" s="7" t="s">
        <v>77</v>
      </c>
      <c r="C84" s="7">
        <v>901</v>
      </c>
      <c r="D84" s="3">
        <v>310</v>
      </c>
      <c r="E84" s="4" t="s">
        <v>225</v>
      </c>
      <c r="F84" s="4">
        <v>240</v>
      </c>
      <c r="G84" s="158">
        <v>1880.5</v>
      </c>
    </row>
    <row r="85" spans="1:7" s="21" customFormat="1" ht="27" customHeight="1" x14ac:dyDescent="0.25">
      <c r="A85" s="44">
        <v>75</v>
      </c>
      <c r="B85" s="5" t="s">
        <v>177</v>
      </c>
      <c r="C85" s="5">
        <v>901</v>
      </c>
      <c r="D85" s="1">
        <v>310</v>
      </c>
      <c r="E85" s="2" t="s">
        <v>226</v>
      </c>
      <c r="F85" s="2"/>
      <c r="G85" s="157">
        <f>G86</f>
        <v>984</v>
      </c>
    </row>
    <row r="86" spans="1:7" ht="24.75" customHeight="1" x14ac:dyDescent="0.25">
      <c r="A86" s="44">
        <v>76</v>
      </c>
      <c r="B86" s="7" t="s">
        <v>77</v>
      </c>
      <c r="C86" s="7">
        <v>901</v>
      </c>
      <c r="D86" s="3">
        <v>310</v>
      </c>
      <c r="E86" s="4" t="s">
        <v>226</v>
      </c>
      <c r="F86" s="4">
        <v>240</v>
      </c>
      <c r="G86" s="158">
        <v>984</v>
      </c>
    </row>
    <row r="87" spans="1:7" s="21" customFormat="1" ht="39.6" x14ac:dyDescent="0.25">
      <c r="A87" s="44">
        <v>77</v>
      </c>
      <c r="B87" s="5" t="s">
        <v>336</v>
      </c>
      <c r="C87" s="5">
        <v>901</v>
      </c>
      <c r="D87" s="1">
        <v>310</v>
      </c>
      <c r="E87" s="2" t="s">
        <v>335</v>
      </c>
      <c r="F87" s="2"/>
      <c r="G87" s="157">
        <f>G88</f>
        <v>364</v>
      </c>
    </row>
    <row r="88" spans="1:7" ht="26.4" x14ac:dyDescent="0.25">
      <c r="A88" s="44">
        <v>78</v>
      </c>
      <c r="B88" s="7" t="s">
        <v>634</v>
      </c>
      <c r="C88" s="7">
        <v>901</v>
      </c>
      <c r="D88" s="3">
        <v>310</v>
      </c>
      <c r="E88" s="4" t="s">
        <v>335</v>
      </c>
      <c r="F88" s="4" t="s">
        <v>72</v>
      </c>
      <c r="G88" s="158">
        <v>364</v>
      </c>
    </row>
    <row r="89" spans="1:7" s="21" customFormat="1" ht="26.4" x14ac:dyDescent="0.25">
      <c r="A89" s="44">
        <v>79</v>
      </c>
      <c r="B89" s="28" t="s">
        <v>163</v>
      </c>
      <c r="C89" s="5">
        <v>901</v>
      </c>
      <c r="D89" s="1">
        <v>310</v>
      </c>
      <c r="E89" s="2" t="s">
        <v>228</v>
      </c>
      <c r="F89" s="2"/>
      <c r="G89" s="157">
        <f>G90</f>
        <v>36</v>
      </c>
    </row>
    <row r="90" spans="1:7" ht="26.4" x14ac:dyDescent="0.25">
      <c r="A90" s="44">
        <v>80</v>
      </c>
      <c r="B90" s="7" t="s">
        <v>634</v>
      </c>
      <c r="C90" s="43">
        <v>901</v>
      </c>
      <c r="D90" s="55">
        <v>310</v>
      </c>
      <c r="E90" s="52" t="s">
        <v>228</v>
      </c>
      <c r="F90" s="52" t="s">
        <v>72</v>
      </c>
      <c r="G90" s="158">
        <v>36</v>
      </c>
    </row>
    <row r="91" spans="1:7" s="21" customFormat="1" ht="39.6" x14ac:dyDescent="0.25">
      <c r="A91" s="44">
        <v>81</v>
      </c>
      <c r="B91" s="5" t="s">
        <v>217</v>
      </c>
      <c r="C91" s="5">
        <v>901</v>
      </c>
      <c r="D91" s="1">
        <v>310</v>
      </c>
      <c r="E91" s="2" t="s">
        <v>227</v>
      </c>
      <c r="F91" s="2"/>
      <c r="G91" s="157">
        <f>G92</f>
        <v>1091.5</v>
      </c>
    </row>
    <row r="92" spans="1:7" ht="24.75" customHeight="1" x14ac:dyDescent="0.25">
      <c r="A92" s="44">
        <v>82</v>
      </c>
      <c r="B92" s="7" t="s">
        <v>77</v>
      </c>
      <c r="C92" s="7">
        <v>901</v>
      </c>
      <c r="D92" s="3">
        <v>310</v>
      </c>
      <c r="E92" s="4" t="s">
        <v>227</v>
      </c>
      <c r="F92" s="4">
        <v>240</v>
      </c>
      <c r="G92" s="158">
        <v>1091.5</v>
      </c>
    </row>
    <row r="93" spans="1:7" ht="37.5" customHeight="1" x14ac:dyDescent="0.25">
      <c r="A93" s="44">
        <v>83</v>
      </c>
      <c r="B93" s="95" t="s">
        <v>701</v>
      </c>
      <c r="C93" s="5">
        <v>901</v>
      </c>
      <c r="D93" s="54">
        <v>310</v>
      </c>
      <c r="E93" s="2" t="s">
        <v>222</v>
      </c>
      <c r="F93" s="2"/>
      <c r="G93" s="157">
        <f>G94</f>
        <v>8949</v>
      </c>
    </row>
    <row r="94" spans="1:7" ht="28.5" customHeight="1" x14ac:dyDescent="0.25">
      <c r="A94" s="44">
        <v>84</v>
      </c>
      <c r="B94" s="95" t="s">
        <v>165</v>
      </c>
      <c r="C94" s="5">
        <v>901</v>
      </c>
      <c r="D94" s="54">
        <v>310</v>
      </c>
      <c r="E94" s="2" t="s">
        <v>223</v>
      </c>
      <c r="F94" s="2"/>
      <c r="G94" s="157">
        <f>G95+G96</f>
        <v>8949</v>
      </c>
    </row>
    <row r="95" spans="1:7" ht="16.05" customHeight="1" x14ac:dyDescent="0.25">
      <c r="A95" s="44">
        <v>85</v>
      </c>
      <c r="B95" s="94" t="s">
        <v>45</v>
      </c>
      <c r="C95" s="7">
        <v>901</v>
      </c>
      <c r="D95" s="55">
        <v>310</v>
      </c>
      <c r="E95" s="4" t="s">
        <v>223</v>
      </c>
      <c r="F95" s="4" t="s">
        <v>44</v>
      </c>
      <c r="G95" s="158">
        <v>8226.4</v>
      </c>
    </row>
    <row r="96" spans="1:7" ht="26.1" customHeight="1" x14ac:dyDescent="0.25">
      <c r="A96" s="44">
        <v>86</v>
      </c>
      <c r="B96" s="94" t="s">
        <v>77</v>
      </c>
      <c r="C96" s="7">
        <v>901</v>
      </c>
      <c r="D96" s="55">
        <v>310</v>
      </c>
      <c r="E96" s="4" t="s">
        <v>223</v>
      </c>
      <c r="F96" s="4">
        <v>240</v>
      </c>
      <c r="G96" s="158">
        <v>722.6</v>
      </c>
    </row>
    <row r="97" spans="1:7" ht="25.5" customHeight="1" x14ac:dyDescent="0.25">
      <c r="A97" s="44">
        <v>87</v>
      </c>
      <c r="B97" s="5" t="s">
        <v>10</v>
      </c>
      <c r="C97" s="5">
        <v>901</v>
      </c>
      <c r="D97" s="1">
        <v>314</v>
      </c>
      <c r="E97" s="2"/>
      <c r="F97" s="2"/>
      <c r="G97" s="157">
        <f>G98+G102</f>
        <v>300</v>
      </c>
    </row>
    <row r="98" spans="1:7" ht="26.4" x14ac:dyDescent="0.25">
      <c r="A98" s="44">
        <v>88</v>
      </c>
      <c r="B98" s="28" t="s">
        <v>692</v>
      </c>
      <c r="C98" s="5">
        <v>901</v>
      </c>
      <c r="D98" s="1">
        <v>314</v>
      </c>
      <c r="E98" s="2" t="s">
        <v>221</v>
      </c>
      <c r="F98" s="2"/>
      <c r="G98" s="157">
        <f>G99</f>
        <v>150</v>
      </c>
    </row>
    <row r="99" spans="1:7" ht="52.8" x14ac:dyDescent="0.25">
      <c r="A99" s="44">
        <v>89</v>
      </c>
      <c r="B99" s="28" t="s">
        <v>164</v>
      </c>
      <c r="C99" s="5">
        <v>901</v>
      </c>
      <c r="D99" s="1">
        <v>314</v>
      </c>
      <c r="E99" s="2" t="s">
        <v>231</v>
      </c>
      <c r="F99" s="2"/>
      <c r="G99" s="157">
        <f>G100</f>
        <v>150</v>
      </c>
    </row>
    <row r="100" spans="1:7" ht="26.4" x14ac:dyDescent="0.25">
      <c r="A100" s="44">
        <v>90</v>
      </c>
      <c r="B100" s="5" t="s">
        <v>229</v>
      </c>
      <c r="C100" s="5">
        <v>901</v>
      </c>
      <c r="D100" s="1">
        <v>314</v>
      </c>
      <c r="E100" s="2" t="s">
        <v>230</v>
      </c>
      <c r="F100" s="2"/>
      <c r="G100" s="157">
        <f>G101</f>
        <v>150</v>
      </c>
    </row>
    <row r="101" spans="1:7" ht="26.4" x14ac:dyDescent="0.25">
      <c r="A101" s="44">
        <v>91</v>
      </c>
      <c r="B101" s="7" t="s">
        <v>634</v>
      </c>
      <c r="C101" s="7">
        <v>901</v>
      </c>
      <c r="D101" s="3">
        <v>314</v>
      </c>
      <c r="E101" s="4" t="s">
        <v>230</v>
      </c>
      <c r="F101" s="4" t="s">
        <v>72</v>
      </c>
      <c r="G101" s="158">
        <v>150</v>
      </c>
    </row>
    <row r="102" spans="1:7" s="21" customFormat="1" ht="39.6" x14ac:dyDescent="0.25">
      <c r="A102" s="44">
        <v>92</v>
      </c>
      <c r="B102" s="28" t="s">
        <v>694</v>
      </c>
      <c r="C102" s="5">
        <v>901</v>
      </c>
      <c r="D102" s="1">
        <v>314</v>
      </c>
      <c r="E102" s="2" t="s">
        <v>440</v>
      </c>
      <c r="F102" s="2"/>
      <c r="G102" s="157">
        <f>G103</f>
        <v>150</v>
      </c>
    </row>
    <row r="103" spans="1:7" s="21" customFormat="1" ht="39.6" x14ac:dyDescent="0.25">
      <c r="A103" s="44">
        <v>93</v>
      </c>
      <c r="B103" s="5" t="s">
        <v>456</v>
      </c>
      <c r="C103" s="5">
        <v>901</v>
      </c>
      <c r="D103" s="1">
        <v>314</v>
      </c>
      <c r="E103" s="2" t="s">
        <v>455</v>
      </c>
      <c r="F103" s="2"/>
      <c r="G103" s="157">
        <f>G104</f>
        <v>150</v>
      </c>
    </row>
    <row r="104" spans="1:7" ht="26.4" x14ac:dyDescent="0.25">
      <c r="A104" s="44">
        <v>94</v>
      </c>
      <c r="B104" s="7" t="s">
        <v>77</v>
      </c>
      <c r="C104" s="43">
        <v>901</v>
      </c>
      <c r="D104" s="55">
        <v>314</v>
      </c>
      <c r="E104" s="52" t="s">
        <v>455</v>
      </c>
      <c r="F104" s="4">
        <v>240</v>
      </c>
      <c r="G104" s="158">
        <v>150</v>
      </c>
    </row>
    <row r="105" spans="1:7" ht="15.75" customHeight="1" x14ac:dyDescent="0.25">
      <c r="A105" s="44">
        <v>95</v>
      </c>
      <c r="B105" s="24" t="s">
        <v>11</v>
      </c>
      <c r="C105" s="5">
        <v>901</v>
      </c>
      <c r="D105" s="1">
        <v>400</v>
      </c>
      <c r="E105" s="2"/>
      <c r="F105" s="2"/>
      <c r="G105" s="157">
        <f>G114+G123+G134+G142+G106+G119</f>
        <v>205921.2</v>
      </c>
    </row>
    <row r="106" spans="1:7" ht="15.75" customHeight="1" x14ac:dyDescent="0.25">
      <c r="A106" s="44">
        <v>96</v>
      </c>
      <c r="B106" s="5" t="s">
        <v>185</v>
      </c>
      <c r="C106" s="5">
        <v>901</v>
      </c>
      <c r="D106" s="1">
        <v>405</v>
      </c>
      <c r="E106" s="2"/>
      <c r="F106" s="2"/>
      <c r="G106" s="157">
        <f>G107</f>
        <v>1103.4000000000001</v>
      </c>
    </row>
    <row r="107" spans="1:7" ht="16.5" customHeight="1" x14ac:dyDescent="0.25">
      <c r="A107" s="44">
        <v>97</v>
      </c>
      <c r="B107" s="88" t="s">
        <v>106</v>
      </c>
      <c r="C107" s="5">
        <v>901</v>
      </c>
      <c r="D107" s="1">
        <v>405</v>
      </c>
      <c r="E107" s="2" t="s">
        <v>189</v>
      </c>
      <c r="F107" s="2"/>
      <c r="G107" s="157">
        <f>G110+G108+G113</f>
        <v>1103.4000000000001</v>
      </c>
    </row>
    <row r="108" spans="1:7" ht="25.5" customHeight="1" x14ac:dyDescent="0.25">
      <c r="A108" s="44">
        <v>98</v>
      </c>
      <c r="B108" s="28" t="s">
        <v>348</v>
      </c>
      <c r="C108" s="5">
        <v>901</v>
      </c>
      <c r="D108" s="54">
        <v>405</v>
      </c>
      <c r="E108" s="32" t="s">
        <v>347</v>
      </c>
      <c r="F108" s="32"/>
      <c r="G108" s="157">
        <f>G109</f>
        <v>40</v>
      </c>
    </row>
    <row r="109" spans="1:7" s="64" customFormat="1" ht="26.4" x14ac:dyDescent="0.25">
      <c r="A109" s="44">
        <v>99</v>
      </c>
      <c r="B109" s="7" t="s">
        <v>77</v>
      </c>
      <c r="C109" s="7">
        <v>901</v>
      </c>
      <c r="D109" s="55">
        <v>405</v>
      </c>
      <c r="E109" s="52" t="s">
        <v>347</v>
      </c>
      <c r="F109" s="52" t="s">
        <v>78</v>
      </c>
      <c r="G109" s="158">
        <v>40</v>
      </c>
    </row>
    <row r="110" spans="1:7" ht="39.75" customHeight="1" x14ac:dyDescent="0.25">
      <c r="A110" s="44">
        <v>100</v>
      </c>
      <c r="B110" s="5" t="s">
        <v>491</v>
      </c>
      <c r="C110" s="5">
        <v>901</v>
      </c>
      <c r="D110" s="1">
        <v>405</v>
      </c>
      <c r="E110" s="2" t="s">
        <v>192</v>
      </c>
      <c r="F110" s="2"/>
      <c r="G110" s="157">
        <f>G111</f>
        <v>789.5</v>
      </c>
    </row>
    <row r="111" spans="1:7" s="64" customFormat="1" ht="24.6" customHeight="1" x14ac:dyDescent="0.25">
      <c r="A111" s="44">
        <v>101</v>
      </c>
      <c r="B111" s="7" t="s">
        <v>77</v>
      </c>
      <c r="C111" s="7">
        <v>901</v>
      </c>
      <c r="D111" s="3">
        <v>405</v>
      </c>
      <c r="E111" s="4" t="s">
        <v>192</v>
      </c>
      <c r="F111" s="4">
        <v>240</v>
      </c>
      <c r="G111" s="159">
        <v>789.5</v>
      </c>
    </row>
    <row r="112" spans="1:7" s="64" customFormat="1" ht="41.1" customHeight="1" x14ac:dyDescent="0.25">
      <c r="A112" s="44">
        <v>102</v>
      </c>
      <c r="B112" s="88" t="s">
        <v>570</v>
      </c>
      <c r="C112" s="5">
        <v>901</v>
      </c>
      <c r="D112" s="54">
        <v>405</v>
      </c>
      <c r="E112" s="2" t="s">
        <v>569</v>
      </c>
      <c r="F112" s="2"/>
      <c r="G112" s="157">
        <f>G113</f>
        <v>273.89999999999998</v>
      </c>
    </row>
    <row r="113" spans="1:7" s="64" customFormat="1" ht="25.5" customHeight="1" x14ac:dyDescent="0.25">
      <c r="A113" s="44">
        <v>103</v>
      </c>
      <c r="B113" s="94" t="s">
        <v>77</v>
      </c>
      <c r="C113" s="7">
        <v>901</v>
      </c>
      <c r="D113" s="55">
        <v>405</v>
      </c>
      <c r="E113" s="4" t="s">
        <v>569</v>
      </c>
      <c r="F113" s="4">
        <v>240</v>
      </c>
      <c r="G113" s="159">
        <v>273.89999999999998</v>
      </c>
    </row>
    <row r="114" spans="1:7" ht="15.75" customHeight="1" x14ac:dyDescent="0.25">
      <c r="A114" s="44">
        <v>104</v>
      </c>
      <c r="B114" s="5" t="s">
        <v>55</v>
      </c>
      <c r="C114" s="5">
        <v>901</v>
      </c>
      <c r="D114" s="1">
        <v>406</v>
      </c>
      <c r="E114" s="2"/>
      <c r="F114" s="2"/>
      <c r="G114" s="157">
        <f>G115</f>
        <v>932.6</v>
      </c>
    </row>
    <row r="115" spans="1:7" s="21" customFormat="1" ht="39.6" x14ac:dyDescent="0.25">
      <c r="A115" s="44">
        <v>105</v>
      </c>
      <c r="B115" s="28" t="s">
        <v>690</v>
      </c>
      <c r="C115" s="5">
        <v>901</v>
      </c>
      <c r="D115" s="1">
        <v>406</v>
      </c>
      <c r="E115" s="32" t="s">
        <v>232</v>
      </c>
      <c r="F115" s="2"/>
      <c r="G115" s="157">
        <f>G116</f>
        <v>932.6</v>
      </c>
    </row>
    <row r="116" spans="1:7" s="21" customFormat="1" ht="26.4" x14ac:dyDescent="0.25">
      <c r="A116" s="44">
        <v>106</v>
      </c>
      <c r="B116" s="95" t="s">
        <v>429</v>
      </c>
      <c r="C116" s="5">
        <v>901</v>
      </c>
      <c r="D116" s="1">
        <v>406</v>
      </c>
      <c r="E116" s="2" t="s">
        <v>432</v>
      </c>
      <c r="F116" s="2"/>
      <c r="G116" s="157">
        <f>G117</f>
        <v>932.6</v>
      </c>
    </row>
    <row r="117" spans="1:7" ht="12.75" customHeight="1" x14ac:dyDescent="0.25">
      <c r="A117" s="44">
        <v>107</v>
      </c>
      <c r="B117" s="5" t="s">
        <v>69</v>
      </c>
      <c r="C117" s="5">
        <v>901</v>
      </c>
      <c r="D117" s="1">
        <v>406</v>
      </c>
      <c r="E117" s="22" t="s">
        <v>387</v>
      </c>
      <c r="F117" s="2"/>
      <c r="G117" s="157">
        <f>G118</f>
        <v>932.6</v>
      </c>
    </row>
    <row r="118" spans="1:7" s="64" customFormat="1" ht="26.4" x14ac:dyDescent="0.25">
      <c r="A118" s="44">
        <v>108</v>
      </c>
      <c r="B118" s="7" t="s">
        <v>77</v>
      </c>
      <c r="C118" s="7">
        <v>901</v>
      </c>
      <c r="D118" s="3">
        <v>406</v>
      </c>
      <c r="E118" s="26" t="s">
        <v>387</v>
      </c>
      <c r="F118" s="4">
        <v>240</v>
      </c>
      <c r="G118" s="158">
        <v>932.6</v>
      </c>
    </row>
    <row r="119" spans="1:7" s="64" customFormat="1" ht="13.8" x14ac:dyDescent="0.25">
      <c r="A119" s="44">
        <v>109</v>
      </c>
      <c r="B119" s="88" t="s">
        <v>84</v>
      </c>
      <c r="C119" s="28">
        <v>901</v>
      </c>
      <c r="D119" s="54">
        <v>407</v>
      </c>
      <c r="E119" s="2"/>
      <c r="F119" s="2"/>
      <c r="G119" s="157">
        <f>G120</f>
        <v>81</v>
      </c>
    </row>
    <row r="120" spans="1:7" s="64" customFormat="1" ht="13.8" x14ac:dyDescent="0.25">
      <c r="A120" s="44">
        <v>110</v>
      </c>
      <c r="B120" s="88" t="s">
        <v>156</v>
      </c>
      <c r="C120" s="28">
        <v>901</v>
      </c>
      <c r="D120" s="54">
        <v>407</v>
      </c>
      <c r="E120" s="2" t="s">
        <v>189</v>
      </c>
      <c r="F120" s="2"/>
      <c r="G120" s="157">
        <f>G121</f>
        <v>81</v>
      </c>
    </row>
    <row r="121" spans="1:7" s="64" customFormat="1" ht="13.8" x14ac:dyDescent="0.25">
      <c r="A121" s="44">
        <v>111</v>
      </c>
      <c r="B121" s="88" t="s">
        <v>554</v>
      </c>
      <c r="C121" s="28">
        <v>901</v>
      </c>
      <c r="D121" s="54">
        <v>407</v>
      </c>
      <c r="E121" s="2" t="s">
        <v>553</v>
      </c>
      <c r="F121" s="2"/>
      <c r="G121" s="157">
        <f>G122</f>
        <v>81</v>
      </c>
    </row>
    <row r="122" spans="1:7" s="64" customFormat="1" ht="26.4" x14ac:dyDescent="0.25">
      <c r="A122" s="44">
        <v>112</v>
      </c>
      <c r="B122" s="94" t="s">
        <v>77</v>
      </c>
      <c r="C122" s="43">
        <v>901</v>
      </c>
      <c r="D122" s="55">
        <v>407</v>
      </c>
      <c r="E122" s="4" t="s">
        <v>553</v>
      </c>
      <c r="F122" s="4">
        <v>240</v>
      </c>
      <c r="G122" s="158">
        <v>81</v>
      </c>
    </row>
    <row r="123" spans="1:7" ht="12.75" customHeight="1" x14ac:dyDescent="0.25">
      <c r="A123" s="44">
        <v>113</v>
      </c>
      <c r="B123" s="5" t="s">
        <v>12</v>
      </c>
      <c r="C123" s="5">
        <v>901</v>
      </c>
      <c r="D123" s="1">
        <v>408</v>
      </c>
      <c r="E123" s="2"/>
      <c r="F123" s="2"/>
      <c r="G123" s="157">
        <f>G124+G131</f>
        <v>119014</v>
      </c>
    </row>
    <row r="124" spans="1:7" ht="26.4" x14ac:dyDescent="0.25">
      <c r="A124" s="44">
        <v>114</v>
      </c>
      <c r="B124" s="95" t="s">
        <v>691</v>
      </c>
      <c r="C124" s="5">
        <v>901</v>
      </c>
      <c r="D124" s="1">
        <v>408</v>
      </c>
      <c r="E124" s="2" t="s">
        <v>234</v>
      </c>
      <c r="F124" s="2"/>
      <c r="G124" s="157">
        <f>G125+G128</f>
        <v>118657.8</v>
      </c>
    </row>
    <row r="125" spans="1:7" s="21" customFormat="1" ht="30" customHeight="1" x14ac:dyDescent="0.25">
      <c r="A125" s="44">
        <v>115</v>
      </c>
      <c r="B125" s="28" t="s">
        <v>132</v>
      </c>
      <c r="C125" s="5">
        <v>901</v>
      </c>
      <c r="D125" s="1">
        <v>408</v>
      </c>
      <c r="E125" s="2" t="s">
        <v>235</v>
      </c>
      <c r="F125" s="2"/>
      <c r="G125" s="157">
        <f>G126</f>
        <v>118450</v>
      </c>
    </row>
    <row r="126" spans="1:7" s="21" customFormat="1" ht="26.4" x14ac:dyDescent="0.25">
      <c r="A126" s="44">
        <v>116</v>
      </c>
      <c r="B126" s="5" t="s">
        <v>133</v>
      </c>
      <c r="C126" s="5">
        <v>901</v>
      </c>
      <c r="D126" s="1">
        <v>408</v>
      </c>
      <c r="E126" s="2" t="s">
        <v>419</v>
      </c>
      <c r="F126" s="2"/>
      <c r="G126" s="157">
        <f>G127</f>
        <v>118450</v>
      </c>
    </row>
    <row r="127" spans="1:7" ht="39.6" x14ac:dyDescent="0.25">
      <c r="A127" s="44">
        <v>117</v>
      </c>
      <c r="B127" s="7" t="s">
        <v>518</v>
      </c>
      <c r="C127" s="7">
        <v>901</v>
      </c>
      <c r="D127" s="3">
        <v>408</v>
      </c>
      <c r="E127" s="4" t="s">
        <v>419</v>
      </c>
      <c r="F127" s="4" t="s">
        <v>56</v>
      </c>
      <c r="G127" s="158">
        <v>118450</v>
      </c>
    </row>
    <row r="128" spans="1:7" ht="26.4" x14ac:dyDescent="0.25">
      <c r="A128" s="44">
        <v>118</v>
      </c>
      <c r="B128" s="95" t="s">
        <v>559</v>
      </c>
      <c r="C128" s="5">
        <v>901</v>
      </c>
      <c r="D128" s="54">
        <v>408</v>
      </c>
      <c r="E128" s="2" t="s">
        <v>552</v>
      </c>
      <c r="F128" s="4"/>
      <c r="G128" s="157">
        <f>G129</f>
        <v>207.8</v>
      </c>
    </row>
    <row r="129" spans="1:7" ht="39.6" x14ac:dyDescent="0.25">
      <c r="A129" s="44">
        <v>119</v>
      </c>
      <c r="B129" s="88" t="s">
        <v>551</v>
      </c>
      <c r="C129" s="5">
        <v>901</v>
      </c>
      <c r="D129" s="54">
        <v>408</v>
      </c>
      <c r="E129" s="2" t="s">
        <v>550</v>
      </c>
      <c r="F129" s="4"/>
      <c r="G129" s="157">
        <f>G130</f>
        <v>207.8</v>
      </c>
    </row>
    <row r="130" spans="1:7" ht="39.6" x14ac:dyDescent="0.25">
      <c r="A130" s="44">
        <v>120</v>
      </c>
      <c r="B130" s="7" t="s">
        <v>518</v>
      </c>
      <c r="C130" s="7">
        <v>901</v>
      </c>
      <c r="D130" s="55">
        <v>408</v>
      </c>
      <c r="E130" s="4" t="s">
        <v>550</v>
      </c>
      <c r="F130" s="4" t="s">
        <v>56</v>
      </c>
      <c r="G130" s="158">
        <v>207.8</v>
      </c>
    </row>
    <row r="131" spans="1:7" ht="13.8" x14ac:dyDescent="0.25">
      <c r="A131" s="44">
        <v>121</v>
      </c>
      <c r="B131" s="88" t="s">
        <v>156</v>
      </c>
      <c r="C131" s="5">
        <v>901</v>
      </c>
      <c r="D131" s="54">
        <v>408</v>
      </c>
      <c r="E131" s="10" t="s">
        <v>189</v>
      </c>
      <c r="F131" s="2"/>
      <c r="G131" s="157">
        <f>G132</f>
        <v>356.2</v>
      </c>
    </row>
    <row r="132" spans="1:7" ht="26.4" x14ac:dyDescent="0.25">
      <c r="A132" s="44">
        <v>122</v>
      </c>
      <c r="B132" s="88" t="s">
        <v>233</v>
      </c>
      <c r="C132" s="5">
        <v>901</v>
      </c>
      <c r="D132" s="54">
        <v>408</v>
      </c>
      <c r="E132" s="2" t="s">
        <v>267</v>
      </c>
      <c r="F132" s="2"/>
      <c r="G132" s="157">
        <f>G133</f>
        <v>356.2</v>
      </c>
    </row>
    <row r="133" spans="1:7" ht="26.4" x14ac:dyDescent="0.25">
      <c r="A133" s="44">
        <v>123</v>
      </c>
      <c r="B133" s="94" t="s">
        <v>77</v>
      </c>
      <c r="C133" s="7">
        <v>901</v>
      </c>
      <c r="D133" s="55">
        <v>408</v>
      </c>
      <c r="E133" s="4" t="s">
        <v>267</v>
      </c>
      <c r="F133" s="4">
        <v>240</v>
      </c>
      <c r="G133" s="158">
        <v>356.2</v>
      </c>
    </row>
    <row r="134" spans="1:7" ht="12.75" customHeight="1" x14ac:dyDescent="0.25">
      <c r="A134" s="44">
        <v>124</v>
      </c>
      <c r="B134" s="5" t="s">
        <v>57</v>
      </c>
      <c r="C134" s="5">
        <v>901</v>
      </c>
      <c r="D134" s="1">
        <v>409</v>
      </c>
      <c r="E134" s="2"/>
      <c r="F134" s="2"/>
      <c r="G134" s="157">
        <f>G135</f>
        <v>84464</v>
      </c>
    </row>
    <row r="135" spans="1:7" ht="30" customHeight="1" x14ac:dyDescent="0.25">
      <c r="A135" s="44">
        <v>125</v>
      </c>
      <c r="B135" s="95" t="s">
        <v>691</v>
      </c>
      <c r="C135" s="5">
        <v>901</v>
      </c>
      <c r="D135" s="1">
        <v>409</v>
      </c>
      <c r="E135" s="2" t="s">
        <v>234</v>
      </c>
      <c r="F135" s="2"/>
      <c r="G135" s="157">
        <f>G136+G139</f>
        <v>84464</v>
      </c>
    </row>
    <row r="136" spans="1:7" ht="39.75" customHeight="1" x14ac:dyDescent="0.25">
      <c r="A136" s="44">
        <v>126</v>
      </c>
      <c r="B136" s="28" t="s">
        <v>136</v>
      </c>
      <c r="C136" s="5">
        <v>901</v>
      </c>
      <c r="D136" s="1">
        <v>409</v>
      </c>
      <c r="E136" s="2" t="s">
        <v>268</v>
      </c>
      <c r="F136" s="2"/>
      <c r="G136" s="157">
        <f>G137</f>
        <v>73156.800000000003</v>
      </c>
    </row>
    <row r="137" spans="1:7" ht="33" customHeight="1" x14ac:dyDescent="0.25">
      <c r="A137" s="44">
        <v>127</v>
      </c>
      <c r="B137" s="88" t="s">
        <v>555</v>
      </c>
      <c r="C137" s="5">
        <v>901</v>
      </c>
      <c r="D137" s="54">
        <v>409</v>
      </c>
      <c r="E137" s="2" t="s">
        <v>556</v>
      </c>
      <c r="F137" s="2"/>
      <c r="G137" s="157">
        <f>G138</f>
        <v>73156.800000000003</v>
      </c>
    </row>
    <row r="138" spans="1:7" ht="26.4" x14ac:dyDescent="0.25">
      <c r="A138" s="44">
        <v>128</v>
      </c>
      <c r="B138" s="43" t="s">
        <v>77</v>
      </c>
      <c r="C138" s="43">
        <v>901</v>
      </c>
      <c r="D138" s="55">
        <v>409</v>
      </c>
      <c r="E138" s="4" t="s">
        <v>556</v>
      </c>
      <c r="F138" s="52">
        <v>240</v>
      </c>
      <c r="G138" s="158">
        <v>73156.800000000003</v>
      </c>
    </row>
    <row r="139" spans="1:7" ht="26.4" x14ac:dyDescent="0.25">
      <c r="A139" s="44">
        <v>129</v>
      </c>
      <c r="B139" s="28" t="s">
        <v>138</v>
      </c>
      <c r="C139" s="5">
        <v>901</v>
      </c>
      <c r="D139" s="1">
        <v>409</v>
      </c>
      <c r="E139" s="2" t="s">
        <v>269</v>
      </c>
      <c r="F139" s="2"/>
      <c r="G139" s="157">
        <f>G140</f>
        <v>11307.2</v>
      </c>
    </row>
    <row r="140" spans="1:7" ht="29.25" customHeight="1" x14ac:dyDescent="0.25">
      <c r="A140" s="44">
        <v>130</v>
      </c>
      <c r="B140" s="88" t="s">
        <v>557</v>
      </c>
      <c r="C140" s="5">
        <v>901</v>
      </c>
      <c r="D140" s="54">
        <v>409</v>
      </c>
      <c r="E140" s="2" t="s">
        <v>558</v>
      </c>
      <c r="F140" s="2"/>
      <c r="G140" s="157">
        <f>G141</f>
        <v>11307.2</v>
      </c>
    </row>
    <row r="141" spans="1:7" ht="26.4" x14ac:dyDescent="0.25">
      <c r="A141" s="44">
        <v>131</v>
      </c>
      <c r="B141" s="7" t="s">
        <v>77</v>
      </c>
      <c r="C141" s="7">
        <v>901</v>
      </c>
      <c r="D141" s="55">
        <v>409</v>
      </c>
      <c r="E141" s="4" t="s">
        <v>558</v>
      </c>
      <c r="F141" s="4">
        <v>240</v>
      </c>
      <c r="G141" s="158">
        <v>11307.2</v>
      </c>
    </row>
    <row r="142" spans="1:7" ht="15.75" customHeight="1" x14ac:dyDescent="0.25">
      <c r="A142" s="44">
        <v>132</v>
      </c>
      <c r="B142" s="5" t="s">
        <v>67</v>
      </c>
      <c r="C142" s="5">
        <v>901</v>
      </c>
      <c r="D142" s="1">
        <v>412</v>
      </c>
      <c r="E142" s="2"/>
      <c r="F142" s="2"/>
      <c r="G142" s="157">
        <f>G143</f>
        <v>326.2</v>
      </c>
    </row>
    <row r="143" spans="1:7" s="21" customFormat="1" ht="39.6" x14ac:dyDescent="0.25">
      <c r="A143" s="44">
        <v>133</v>
      </c>
      <c r="B143" s="28" t="s">
        <v>587</v>
      </c>
      <c r="C143" s="5">
        <v>901</v>
      </c>
      <c r="D143" s="9">
        <v>412</v>
      </c>
      <c r="E143" s="10" t="s">
        <v>249</v>
      </c>
      <c r="F143" s="2"/>
      <c r="G143" s="157">
        <f>G144</f>
        <v>326.2</v>
      </c>
    </row>
    <row r="144" spans="1:7" ht="13.8" x14ac:dyDescent="0.25">
      <c r="A144" s="44">
        <v>134</v>
      </c>
      <c r="B144" s="95" t="s">
        <v>629</v>
      </c>
      <c r="C144" s="5">
        <v>901</v>
      </c>
      <c r="D144" s="90">
        <v>412</v>
      </c>
      <c r="E144" s="10" t="s">
        <v>274</v>
      </c>
      <c r="F144" s="10"/>
      <c r="G144" s="157">
        <f>G147+G145</f>
        <v>326.2</v>
      </c>
    </row>
    <row r="145" spans="1:7" ht="26.4" x14ac:dyDescent="0.25">
      <c r="A145" s="44">
        <v>135</v>
      </c>
      <c r="B145" s="88" t="s">
        <v>112</v>
      </c>
      <c r="C145" s="5">
        <v>901</v>
      </c>
      <c r="D145" s="90">
        <v>412</v>
      </c>
      <c r="E145" s="10" t="s">
        <v>650</v>
      </c>
      <c r="F145" s="10"/>
      <c r="G145" s="157">
        <f>G146</f>
        <v>246.2</v>
      </c>
    </row>
    <row r="146" spans="1:7" ht="39.6" x14ac:dyDescent="0.25">
      <c r="A146" s="44">
        <v>136</v>
      </c>
      <c r="B146" s="94" t="s">
        <v>518</v>
      </c>
      <c r="C146" s="7">
        <v>901</v>
      </c>
      <c r="D146" s="91">
        <v>412</v>
      </c>
      <c r="E146" s="12" t="s">
        <v>650</v>
      </c>
      <c r="F146" s="4" t="s">
        <v>56</v>
      </c>
      <c r="G146" s="158">
        <v>246.2</v>
      </c>
    </row>
    <row r="147" spans="1:7" ht="21" customHeight="1" x14ac:dyDescent="0.25">
      <c r="A147" s="44">
        <v>137</v>
      </c>
      <c r="B147" s="5" t="s">
        <v>361</v>
      </c>
      <c r="C147" s="5">
        <v>901</v>
      </c>
      <c r="D147" s="9">
        <v>412</v>
      </c>
      <c r="E147" s="10" t="s">
        <v>275</v>
      </c>
      <c r="F147" s="4"/>
      <c r="G147" s="157">
        <f>G148</f>
        <v>80</v>
      </c>
    </row>
    <row r="148" spans="1:7" ht="28.5" customHeight="1" x14ac:dyDescent="0.25">
      <c r="A148" s="44">
        <v>138</v>
      </c>
      <c r="B148" s="7" t="s">
        <v>77</v>
      </c>
      <c r="C148" s="7">
        <v>901</v>
      </c>
      <c r="D148" s="11">
        <v>412</v>
      </c>
      <c r="E148" s="12" t="s">
        <v>275</v>
      </c>
      <c r="F148" s="4" t="s">
        <v>78</v>
      </c>
      <c r="G148" s="158">
        <v>80</v>
      </c>
    </row>
    <row r="149" spans="1:7" ht="15.75" customHeight="1" x14ac:dyDescent="0.25">
      <c r="A149" s="44">
        <v>139</v>
      </c>
      <c r="B149" s="24" t="s">
        <v>13</v>
      </c>
      <c r="C149" s="5">
        <v>901</v>
      </c>
      <c r="D149" s="1">
        <v>500</v>
      </c>
      <c r="E149" s="2"/>
      <c r="F149" s="2"/>
      <c r="G149" s="157">
        <f>G150+G162+G182+G208</f>
        <v>119371.6</v>
      </c>
    </row>
    <row r="150" spans="1:7" ht="12.75" customHeight="1" x14ac:dyDescent="0.25">
      <c r="A150" s="44">
        <v>140</v>
      </c>
      <c r="B150" s="5" t="s">
        <v>14</v>
      </c>
      <c r="C150" s="5">
        <v>901</v>
      </c>
      <c r="D150" s="1">
        <v>501</v>
      </c>
      <c r="E150" s="2"/>
      <c r="F150" s="2"/>
      <c r="G150" s="157">
        <f>G151+G159</f>
        <v>8119.5</v>
      </c>
    </row>
    <row r="151" spans="1:7" ht="39.6" x14ac:dyDescent="0.25">
      <c r="A151" s="44">
        <v>141</v>
      </c>
      <c r="B151" s="28" t="s">
        <v>588</v>
      </c>
      <c r="C151" s="5">
        <v>901</v>
      </c>
      <c r="D151" s="1">
        <v>501</v>
      </c>
      <c r="E151" s="2" t="s">
        <v>201</v>
      </c>
      <c r="F151" s="2"/>
      <c r="G151" s="157">
        <f>G152</f>
        <v>7919.5</v>
      </c>
    </row>
    <row r="152" spans="1:7" ht="39.6" x14ac:dyDescent="0.25">
      <c r="A152" s="44">
        <v>142</v>
      </c>
      <c r="B152" s="28" t="s">
        <v>318</v>
      </c>
      <c r="C152" s="5">
        <v>901</v>
      </c>
      <c r="D152" s="1">
        <v>501</v>
      </c>
      <c r="E152" s="2" t="s">
        <v>200</v>
      </c>
      <c r="F152" s="2"/>
      <c r="G152" s="156">
        <f>G153+G155+G157</f>
        <v>7919.5</v>
      </c>
    </row>
    <row r="153" spans="1:7" ht="17.55" customHeight="1" x14ac:dyDescent="0.25">
      <c r="A153" s="44">
        <v>143</v>
      </c>
      <c r="B153" s="88" t="s">
        <v>316</v>
      </c>
      <c r="C153" s="5">
        <v>901</v>
      </c>
      <c r="D153" s="54">
        <v>501</v>
      </c>
      <c r="E153" s="2" t="s">
        <v>603</v>
      </c>
      <c r="F153" s="2"/>
      <c r="G153" s="157">
        <f>G154</f>
        <v>1000</v>
      </c>
    </row>
    <row r="154" spans="1:7" ht="26.4" x14ac:dyDescent="0.25">
      <c r="A154" s="44">
        <v>144</v>
      </c>
      <c r="B154" s="7" t="s">
        <v>77</v>
      </c>
      <c r="C154" s="7">
        <v>901</v>
      </c>
      <c r="D154" s="55">
        <v>501</v>
      </c>
      <c r="E154" s="4" t="s">
        <v>603</v>
      </c>
      <c r="F154" s="4">
        <v>240</v>
      </c>
      <c r="G154" s="158">
        <v>1000</v>
      </c>
    </row>
    <row r="155" spans="1:7" s="21" customFormat="1" ht="26.4" x14ac:dyDescent="0.25">
      <c r="A155" s="44">
        <v>145</v>
      </c>
      <c r="B155" s="5" t="s">
        <v>239</v>
      </c>
      <c r="C155" s="5">
        <v>901</v>
      </c>
      <c r="D155" s="54">
        <v>501</v>
      </c>
      <c r="E155" s="2" t="s">
        <v>536</v>
      </c>
      <c r="F155" s="2"/>
      <c r="G155" s="157">
        <f>G156</f>
        <v>2319.5</v>
      </c>
    </row>
    <row r="156" spans="1:7" ht="26.4" x14ac:dyDescent="0.25">
      <c r="A156" s="44">
        <v>146</v>
      </c>
      <c r="B156" s="7" t="s">
        <v>77</v>
      </c>
      <c r="C156" s="7">
        <v>901</v>
      </c>
      <c r="D156" s="55">
        <v>501</v>
      </c>
      <c r="E156" s="4" t="s">
        <v>536</v>
      </c>
      <c r="F156" s="4">
        <v>240</v>
      </c>
      <c r="G156" s="158">
        <v>2319.5</v>
      </c>
    </row>
    <row r="157" spans="1:7" ht="39.6" x14ac:dyDescent="0.25">
      <c r="A157" s="44">
        <v>147</v>
      </c>
      <c r="B157" s="88" t="s">
        <v>604</v>
      </c>
      <c r="C157" s="5">
        <v>901</v>
      </c>
      <c r="D157" s="54">
        <v>501</v>
      </c>
      <c r="E157" s="2" t="s">
        <v>605</v>
      </c>
      <c r="F157" s="2"/>
      <c r="G157" s="157">
        <f>G158</f>
        <v>4600</v>
      </c>
    </row>
    <row r="158" spans="1:7" ht="26.4" x14ac:dyDescent="0.25">
      <c r="A158" s="44">
        <v>148</v>
      </c>
      <c r="B158" s="94" t="s">
        <v>77</v>
      </c>
      <c r="C158" s="7">
        <v>901</v>
      </c>
      <c r="D158" s="55">
        <v>501</v>
      </c>
      <c r="E158" s="4" t="s">
        <v>605</v>
      </c>
      <c r="F158" s="4">
        <v>240</v>
      </c>
      <c r="G158" s="158">
        <v>4600</v>
      </c>
    </row>
    <row r="159" spans="1:7" ht="13.8" x14ac:dyDescent="0.25">
      <c r="A159" s="44">
        <v>149</v>
      </c>
      <c r="B159" s="88" t="s">
        <v>156</v>
      </c>
      <c r="C159" s="5">
        <v>901</v>
      </c>
      <c r="D159" s="90">
        <v>501</v>
      </c>
      <c r="E159" s="2" t="s">
        <v>189</v>
      </c>
      <c r="F159" s="2"/>
      <c r="G159" s="157">
        <f>G160</f>
        <v>200</v>
      </c>
    </row>
    <row r="160" spans="1:7" ht="13.8" x14ac:dyDescent="0.25">
      <c r="A160" s="44">
        <v>150</v>
      </c>
      <c r="B160" s="88" t="s">
        <v>364</v>
      </c>
      <c r="C160" s="5">
        <v>901</v>
      </c>
      <c r="D160" s="54">
        <v>501</v>
      </c>
      <c r="E160" s="2" t="s">
        <v>363</v>
      </c>
      <c r="F160" s="4"/>
      <c r="G160" s="157">
        <f>G161</f>
        <v>200</v>
      </c>
    </row>
    <row r="161" spans="1:7" ht="26.4" x14ac:dyDescent="0.25">
      <c r="A161" s="44">
        <v>151</v>
      </c>
      <c r="B161" s="94" t="s">
        <v>77</v>
      </c>
      <c r="C161" s="7">
        <v>901</v>
      </c>
      <c r="D161" s="55">
        <v>501</v>
      </c>
      <c r="E161" s="4" t="s">
        <v>363</v>
      </c>
      <c r="F161" s="4" t="s">
        <v>78</v>
      </c>
      <c r="G161" s="158">
        <v>200</v>
      </c>
    </row>
    <row r="162" spans="1:7" ht="12.75" customHeight="1" x14ac:dyDescent="0.25">
      <c r="A162" s="44">
        <v>152</v>
      </c>
      <c r="B162" s="5" t="s">
        <v>15</v>
      </c>
      <c r="C162" s="5">
        <v>901</v>
      </c>
      <c r="D162" s="1">
        <v>502</v>
      </c>
      <c r="E162" s="2"/>
      <c r="F162" s="2"/>
      <c r="G162" s="157">
        <f>G163</f>
        <v>47355</v>
      </c>
    </row>
    <row r="163" spans="1:7" ht="39.6" x14ac:dyDescent="0.25">
      <c r="A163" s="44">
        <v>153</v>
      </c>
      <c r="B163" s="88" t="s">
        <v>588</v>
      </c>
      <c r="C163" s="5">
        <v>901</v>
      </c>
      <c r="D163" s="1">
        <v>502</v>
      </c>
      <c r="E163" s="2" t="s">
        <v>201</v>
      </c>
      <c r="F163" s="2"/>
      <c r="G163" s="157">
        <f>G164+G179+G176+G173</f>
        <v>47355</v>
      </c>
    </row>
    <row r="164" spans="1:7" ht="26.4" x14ac:dyDescent="0.25">
      <c r="A164" s="44">
        <v>154</v>
      </c>
      <c r="B164" s="88" t="s">
        <v>317</v>
      </c>
      <c r="C164" s="5">
        <v>901</v>
      </c>
      <c r="D164" s="1">
        <v>502</v>
      </c>
      <c r="E164" s="2" t="s">
        <v>276</v>
      </c>
      <c r="F164" s="2"/>
      <c r="G164" s="157">
        <f>G171+G169+G167+G165</f>
        <v>33500</v>
      </c>
    </row>
    <row r="165" spans="1:7" ht="26.4" x14ac:dyDescent="0.25">
      <c r="A165" s="44">
        <v>155</v>
      </c>
      <c r="B165" s="88" t="s">
        <v>695</v>
      </c>
      <c r="C165" s="5">
        <v>901</v>
      </c>
      <c r="D165" s="54">
        <v>502</v>
      </c>
      <c r="E165" s="2" t="s">
        <v>697</v>
      </c>
      <c r="F165" s="4"/>
      <c r="G165" s="157">
        <f>G166</f>
        <v>4740</v>
      </c>
    </row>
    <row r="166" spans="1:7" ht="26.4" x14ac:dyDescent="0.25">
      <c r="A166" s="44">
        <v>156</v>
      </c>
      <c r="B166" s="94" t="s">
        <v>696</v>
      </c>
      <c r="C166" s="7">
        <v>901</v>
      </c>
      <c r="D166" s="55">
        <v>502</v>
      </c>
      <c r="E166" s="4" t="s">
        <v>697</v>
      </c>
      <c r="F166" s="4" t="s">
        <v>56</v>
      </c>
      <c r="G166" s="158">
        <v>4740</v>
      </c>
    </row>
    <row r="167" spans="1:7" ht="26.4" x14ac:dyDescent="0.25">
      <c r="A167" s="44">
        <v>157</v>
      </c>
      <c r="B167" s="88" t="s">
        <v>641</v>
      </c>
      <c r="C167" s="5">
        <v>901</v>
      </c>
      <c r="D167" s="54">
        <v>502</v>
      </c>
      <c r="E167" s="32" t="s">
        <v>642</v>
      </c>
      <c r="F167" s="2"/>
      <c r="G167" s="157">
        <f>G168</f>
        <v>1900</v>
      </c>
    </row>
    <row r="168" spans="1:7" ht="13.8" x14ac:dyDescent="0.25">
      <c r="A168" s="44">
        <v>158</v>
      </c>
      <c r="B168" s="94" t="s">
        <v>444</v>
      </c>
      <c r="C168" s="7">
        <v>901</v>
      </c>
      <c r="D168" s="55">
        <v>502</v>
      </c>
      <c r="E168" s="52" t="s">
        <v>642</v>
      </c>
      <c r="F168" s="4" t="s">
        <v>58</v>
      </c>
      <c r="G168" s="158">
        <v>1900</v>
      </c>
    </row>
    <row r="169" spans="1:7" s="64" customFormat="1" ht="27.75" customHeight="1" x14ac:dyDescent="0.25">
      <c r="A169" s="44">
        <v>159</v>
      </c>
      <c r="B169" s="88" t="s">
        <v>549</v>
      </c>
      <c r="C169" s="5">
        <v>901</v>
      </c>
      <c r="D169" s="54">
        <v>502</v>
      </c>
      <c r="E169" s="32" t="s">
        <v>602</v>
      </c>
      <c r="F169" s="32"/>
      <c r="G169" s="157">
        <f>G170</f>
        <v>22460</v>
      </c>
    </row>
    <row r="170" spans="1:7" s="64" customFormat="1" ht="27.75" customHeight="1" x14ac:dyDescent="0.25">
      <c r="A170" s="44">
        <v>160</v>
      </c>
      <c r="B170" s="94" t="s">
        <v>77</v>
      </c>
      <c r="C170" s="7">
        <v>901</v>
      </c>
      <c r="D170" s="55">
        <v>502</v>
      </c>
      <c r="E170" s="52" t="s">
        <v>602</v>
      </c>
      <c r="F170" s="52" t="s">
        <v>78</v>
      </c>
      <c r="G170" s="158">
        <v>22460</v>
      </c>
    </row>
    <row r="171" spans="1:7" s="21" customFormat="1" ht="26.4" x14ac:dyDescent="0.25">
      <c r="A171" s="44">
        <v>161</v>
      </c>
      <c r="B171" s="88" t="s">
        <v>360</v>
      </c>
      <c r="C171" s="5">
        <v>901</v>
      </c>
      <c r="D171" s="54">
        <v>502</v>
      </c>
      <c r="E171" s="2" t="s">
        <v>242</v>
      </c>
      <c r="F171" s="2"/>
      <c r="G171" s="157">
        <f>G172</f>
        <v>4400</v>
      </c>
    </row>
    <row r="172" spans="1:7" s="20" customFormat="1" ht="39.6" x14ac:dyDescent="0.25">
      <c r="A172" s="44">
        <v>162</v>
      </c>
      <c r="B172" s="94" t="s">
        <v>518</v>
      </c>
      <c r="C172" s="7">
        <v>901</v>
      </c>
      <c r="D172" s="55">
        <v>502</v>
      </c>
      <c r="E172" s="4" t="s">
        <v>242</v>
      </c>
      <c r="F172" s="4" t="s">
        <v>56</v>
      </c>
      <c r="G172" s="158">
        <v>4400</v>
      </c>
    </row>
    <row r="173" spans="1:7" s="20" customFormat="1" ht="26.4" x14ac:dyDescent="0.25">
      <c r="A173" s="44">
        <v>163</v>
      </c>
      <c r="B173" s="88" t="s">
        <v>113</v>
      </c>
      <c r="C173" s="5">
        <v>901</v>
      </c>
      <c r="D173" s="54">
        <v>502</v>
      </c>
      <c r="E173" s="2" t="s">
        <v>277</v>
      </c>
      <c r="F173" s="2"/>
      <c r="G173" s="157">
        <f>G174</f>
        <v>3000</v>
      </c>
    </row>
    <row r="174" spans="1:7" s="20" customFormat="1" ht="26.4" x14ac:dyDescent="0.25">
      <c r="A174" s="44">
        <v>164</v>
      </c>
      <c r="B174" s="88" t="s">
        <v>702</v>
      </c>
      <c r="C174" s="5">
        <v>901</v>
      </c>
      <c r="D174" s="54">
        <v>502</v>
      </c>
      <c r="E174" s="2" t="s">
        <v>325</v>
      </c>
      <c r="F174" s="2"/>
      <c r="G174" s="157">
        <f>G175</f>
        <v>3000</v>
      </c>
    </row>
    <row r="175" spans="1:7" s="20" customFormat="1" ht="13.8" x14ac:dyDescent="0.25">
      <c r="A175" s="44">
        <v>165</v>
      </c>
      <c r="B175" s="94" t="s">
        <v>444</v>
      </c>
      <c r="C175" s="7">
        <v>901</v>
      </c>
      <c r="D175" s="55">
        <v>502</v>
      </c>
      <c r="E175" s="4" t="s">
        <v>325</v>
      </c>
      <c r="F175" s="4" t="s">
        <v>58</v>
      </c>
      <c r="G175" s="158">
        <v>3000</v>
      </c>
    </row>
    <row r="176" spans="1:7" s="20" customFormat="1" ht="39.6" x14ac:dyDescent="0.25">
      <c r="A176" s="44">
        <v>166</v>
      </c>
      <c r="B176" s="95" t="s">
        <v>318</v>
      </c>
      <c r="C176" s="5">
        <v>901</v>
      </c>
      <c r="D176" s="54">
        <v>502</v>
      </c>
      <c r="E176" s="2" t="s">
        <v>200</v>
      </c>
      <c r="F176" s="2"/>
      <c r="G176" s="157">
        <f>G177</f>
        <v>10800</v>
      </c>
    </row>
    <row r="177" spans="1:7" s="20" customFormat="1" ht="52.8" x14ac:dyDescent="0.25">
      <c r="A177" s="44">
        <v>167</v>
      </c>
      <c r="B177" s="88" t="s">
        <v>198</v>
      </c>
      <c r="C177" s="5">
        <v>901</v>
      </c>
      <c r="D177" s="54">
        <v>502</v>
      </c>
      <c r="E177" s="2" t="s">
        <v>199</v>
      </c>
      <c r="F177" s="2"/>
      <c r="G177" s="157">
        <f>G178</f>
        <v>10800</v>
      </c>
    </row>
    <row r="178" spans="1:7" s="20" customFormat="1" ht="39.6" x14ac:dyDescent="0.25">
      <c r="A178" s="44">
        <v>168</v>
      </c>
      <c r="B178" s="94" t="s">
        <v>518</v>
      </c>
      <c r="C178" s="7">
        <v>901</v>
      </c>
      <c r="D178" s="55">
        <v>502</v>
      </c>
      <c r="E178" s="4" t="s">
        <v>199</v>
      </c>
      <c r="F178" s="4" t="s">
        <v>56</v>
      </c>
      <c r="G178" s="159">
        <v>10800</v>
      </c>
    </row>
    <row r="179" spans="1:7" ht="26.4" x14ac:dyDescent="0.25">
      <c r="A179" s="44">
        <v>169</v>
      </c>
      <c r="B179" s="28" t="s">
        <v>243</v>
      </c>
      <c r="C179" s="5">
        <v>901</v>
      </c>
      <c r="D179" s="54">
        <v>502</v>
      </c>
      <c r="E179" s="32" t="s">
        <v>244</v>
      </c>
      <c r="F179" s="52"/>
      <c r="G179" s="157">
        <f>G180</f>
        <v>55</v>
      </c>
    </row>
    <row r="180" spans="1:7" ht="26.4" x14ac:dyDescent="0.25">
      <c r="A180" s="44">
        <v>170</v>
      </c>
      <c r="B180" s="88" t="s">
        <v>337</v>
      </c>
      <c r="C180" s="5">
        <v>901</v>
      </c>
      <c r="D180" s="54">
        <v>502</v>
      </c>
      <c r="E180" s="32" t="s">
        <v>627</v>
      </c>
      <c r="F180" s="2"/>
      <c r="G180" s="157">
        <f>G181</f>
        <v>55</v>
      </c>
    </row>
    <row r="181" spans="1:7" ht="26.4" x14ac:dyDescent="0.25">
      <c r="A181" s="44">
        <v>171</v>
      </c>
      <c r="B181" s="94" t="s">
        <v>77</v>
      </c>
      <c r="C181" s="7">
        <v>901</v>
      </c>
      <c r="D181" s="55">
        <v>502</v>
      </c>
      <c r="E181" s="52" t="s">
        <v>627</v>
      </c>
      <c r="F181" s="4">
        <v>240</v>
      </c>
      <c r="G181" s="158">
        <v>55</v>
      </c>
    </row>
    <row r="182" spans="1:7" ht="15.75" customHeight="1" x14ac:dyDescent="0.25">
      <c r="A182" s="44">
        <v>172</v>
      </c>
      <c r="B182" s="5" t="s">
        <v>16</v>
      </c>
      <c r="C182" s="5">
        <v>901</v>
      </c>
      <c r="D182" s="1">
        <v>503</v>
      </c>
      <c r="E182" s="2"/>
      <c r="F182" s="2"/>
      <c r="G182" s="157">
        <f>G203+G191+G187+G183</f>
        <v>48876</v>
      </c>
    </row>
    <row r="183" spans="1:7" ht="39.6" x14ac:dyDescent="0.25">
      <c r="A183" s="44">
        <v>173</v>
      </c>
      <c r="B183" s="88" t="s">
        <v>653</v>
      </c>
      <c r="C183" s="5">
        <v>901</v>
      </c>
      <c r="D183" s="54">
        <v>503</v>
      </c>
      <c r="E183" s="2" t="s">
        <v>201</v>
      </c>
      <c r="F183" s="2"/>
      <c r="G183" s="157">
        <f>G184</f>
        <v>2145</v>
      </c>
    </row>
    <row r="184" spans="1:7" ht="26.4" x14ac:dyDescent="0.25">
      <c r="A184" s="44">
        <v>174</v>
      </c>
      <c r="B184" s="88" t="s">
        <v>483</v>
      </c>
      <c r="C184" s="5">
        <v>901</v>
      </c>
      <c r="D184" s="54">
        <v>503</v>
      </c>
      <c r="E184" s="2" t="s">
        <v>278</v>
      </c>
      <c r="F184" s="2"/>
      <c r="G184" s="157">
        <f>G185</f>
        <v>2145</v>
      </c>
    </row>
    <row r="185" spans="1:7" ht="26.4" x14ac:dyDescent="0.25">
      <c r="A185" s="44">
        <v>175</v>
      </c>
      <c r="B185" s="88" t="s">
        <v>611</v>
      </c>
      <c r="C185" s="5">
        <v>901</v>
      </c>
      <c r="D185" s="54">
        <v>503</v>
      </c>
      <c r="E185" s="2" t="s">
        <v>610</v>
      </c>
      <c r="F185" s="2"/>
      <c r="G185" s="157">
        <f>G186</f>
        <v>2145</v>
      </c>
    </row>
    <row r="186" spans="1:7" ht="26.4" x14ac:dyDescent="0.25">
      <c r="A186" s="44">
        <v>176</v>
      </c>
      <c r="B186" s="94" t="s">
        <v>77</v>
      </c>
      <c r="C186" s="7">
        <v>901</v>
      </c>
      <c r="D186" s="55">
        <v>503</v>
      </c>
      <c r="E186" s="4" t="s">
        <v>610</v>
      </c>
      <c r="F186" s="4" t="s">
        <v>78</v>
      </c>
      <c r="G186" s="158">
        <v>2145</v>
      </c>
    </row>
    <row r="187" spans="1:7" ht="26.4" x14ac:dyDescent="0.25">
      <c r="A187" s="44">
        <v>177</v>
      </c>
      <c r="B187" s="28" t="s">
        <v>692</v>
      </c>
      <c r="C187" s="5">
        <v>901</v>
      </c>
      <c r="D187" s="54">
        <v>503</v>
      </c>
      <c r="E187" s="2" t="s">
        <v>221</v>
      </c>
      <c r="F187" s="2"/>
      <c r="G187" s="157">
        <f>G188</f>
        <v>80</v>
      </c>
    </row>
    <row r="188" spans="1:7" ht="39.6" x14ac:dyDescent="0.25">
      <c r="A188" s="44">
        <v>178</v>
      </c>
      <c r="B188" s="95" t="s">
        <v>159</v>
      </c>
      <c r="C188" s="5">
        <v>901</v>
      </c>
      <c r="D188" s="54">
        <v>503</v>
      </c>
      <c r="E188" s="2" t="s">
        <v>219</v>
      </c>
      <c r="F188" s="2"/>
      <c r="G188" s="157">
        <f>G189</f>
        <v>80</v>
      </c>
    </row>
    <row r="189" spans="1:7" ht="26.4" x14ac:dyDescent="0.25">
      <c r="A189" s="44">
        <v>179</v>
      </c>
      <c r="B189" s="88" t="s">
        <v>522</v>
      </c>
      <c r="C189" s="5">
        <v>901</v>
      </c>
      <c r="D189" s="54">
        <v>503</v>
      </c>
      <c r="E189" s="2" t="s">
        <v>493</v>
      </c>
      <c r="F189" s="2"/>
      <c r="G189" s="157">
        <f>G190</f>
        <v>80</v>
      </c>
    </row>
    <row r="190" spans="1:7" ht="26.4" x14ac:dyDescent="0.25">
      <c r="A190" s="44">
        <v>180</v>
      </c>
      <c r="B190" s="94" t="s">
        <v>77</v>
      </c>
      <c r="C190" s="7">
        <v>901</v>
      </c>
      <c r="D190" s="55">
        <v>503</v>
      </c>
      <c r="E190" s="4" t="s">
        <v>493</v>
      </c>
      <c r="F190" s="4" t="s">
        <v>78</v>
      </c>
      <c r="G190" s="158">
        <v>80</v>
      </c>
    </row>
    <row r="191" spans="1:7" s="21" customFormat="1" ht="36.75" customHeight="1" x14ac:dyDescent="0.25">
      <c r="A191" s="44">
        <v>181</v>
      </c>
      <c r="B191" s="28" t="s">
        <v>598</v>
      </c>
      <c r="C191" s="5">
        <v>901</v>
      </c>
      <c r="D191" s="1">
        <v>503</v>
      </c>
      <c r="E191" s="2" t="s">
        <v>351</v>
      </c>
      <c r="F191" s="2"/>
      <c r="G191" s="157">
        <f>G192+G195+G197+G199+G201</f>
        <v>43693</v>
      </c>
    </row>
    <row r="192" spans="1:7" s="21" customFormat="1" ht="26.4" x14ac:dyDescent="0.25">
      <c r="A192" s="44">
        <v>182</v>
      </c>
      <c r="B192" s="28" t="s">
        <v>439</v>
      </c>
      <c r="C192" s="5">
        <v>901</v>
      </c>
      <c r="D192" s="1">
        <v>503</v>
      </c>
      <c r="E192" s="32" t="s">
        <v>352</v>
      </c>
      <c r="F192" s="2"/>
      <c r="G192" s="157">
        <f>G193+G194</f>
        <v>5282</v>
      </c>
    </row>
    <row r="193" spans="1:7" s="21" customFormat="1" ht="26.4" x14ac:dyDescent="0.25">
      <c r="A193" s="44">
        <v>183</v>
      </c>
      <c r="B193" s="7" t="s">
        <v>77</v>
      </c>
      <c r="C193" s="7">
        <v>901</v>
      </c>
      <c r="D193" s="3">
        <v>503</v>
      </c>
      <c r="E193" s="52" t="s">
        <v>352</v>
      </c>
      <c r="F193" s="4" t="s">
        <v>78</v>
      </c>
      <c r="G193" s="158">
        <v>1631</v>
      </c>
    </row>
    <row r="194" spans="1:7" s="21" customFormat="1" ht="13.8" x14ac:dyDescent="0.25">
      <c r="A194" s="44">
        <v>184</v>
      </c>
      <c r="B194" s="94" t="s">
        <v>86</v>
      </c>
      <c r="C194" s="7">
        <v>901</v>
      </c>
      <c r="D194" s="55">
        <v>503</v>
      </c>
      <c r="E194" s="52" t="s">
        <v>352</v>
      </c>
      <c r="F194" s="4" t="s">
        <v>85</v>
      </c>
      <c r="G194" s="158">
        <v>3651</v>
      </c>
    </row>
    <row r="195" spans="1:7" s="21" customFormat="1" ht="39.6" x14ac:dyDescent="0.25">
      <c r="A195" s="44">
        <v>185</v>
      </c>
      <c r="B195" s="5" t="s">
        <v>476</v>
      </c>
      <c r="C195" s="5">
        <v>901</v>
      </c>
      <c r="D195" s="54">
        <v>503</v>
      </c>
      <c r="E195" s="2" t="s">
        <v>467</v>
      </c>
      <c r="F195" s="2"/>
      <c r="G195" s="157">
        <f>G196</f>
        <v>4539.8</v>
      </c>
    </row>
    <row r="196" spans="1:7" s="21" customFormat="1" ht="26.4" x14ac:dyDescent="0.25">
      <c r="A196" s="44">
        <v>186</v>
      </c>
      <c r="B196" s="7" t="s">
        <v>77</v>
      </c>
      <c r="C196" s="7">
        <v>901</v>
      </c>
      <c r="D196" s="55">
        <v>503</v>
      </c>
      <c r="E196" s="4" t="s">
        <v>467</v>
      </c>
      <c r="F196" s="4" t="s">
        <v>78</v>
      </c>
      <c r="G196" s="158">
        <v>4539.8</v>
      </c>
    </row>
    <row r="197" spans="1:7" ht="26.4" x14ac:dyDescent="0.25">
      <c r="A197" s="44">
        <v>187</v>
      </c>
      <c r="B197" s="5" t="s">
        <v>469</v>
      </c>
      <c r="C197" s="5">
        <v>901</v>
      </c>
      <c r="D197" s="1">
        <v>503</v>
      </c>
      <c r="E197" s="2" t="s">
        <v>468</v>
      </c>
      <c r="F197" s="2"/>
      <c r="G197" s="157">
        <f>G198</f>
        <v>24477.4</v>
      </c>
    </row>
    <row r="198" spans="1:7" s="20" customFormat="1" ht="26.4" x14ac:dyDescent="0.25">
      <c r="A198" s="44">
        <v>188</v>
      </c>
      <c r="B198" s="7" t="s">
        <v>77</v>
      </c>
      <c r="C198" s="7">
        <v>901</v>
      </c>
      <c r="D198" s="3">
        <v>503</v>
      </c>
      <c r="E198" s="4" t="s">
        <v>468</v>
      </c>
      <c r="F198" s="4">
        <v>240</v>
      </c>
      <c r="G198" s="158">
        <v>24477.4</v>
      </c>
    </row>
    <row r="199" spans="1:7" ht="26.4" x14ac:dyDescent="0.25">
      <c r="A199" s="44">
        <v>189</v>
      </c>
      <c r="B199" s="5" t="s">
        <v>470</v>
      </c>
      <c r="C199" s="5">
        <v>901</v>
      </c>
      <c r="D199" s="1">
        <v>503</v>
      </c>
      <c r="E199" s="2" t="s">
        <v>471</v>
      </c>
      <c r="F199" s="2"/>
      <c r="G199" s="157">
        <f>G200</f>
        <v>5209.5</v>
      </c>
    </row>
    <row r="200" spans="1:7" ht="27" customHeight="1" x14ac:dyDescent="0.25">
      <c r="A200" s="44">
        <v>190</v>
      </c>
      <c r="B200" s="7" t="s">
        <v>77</v>
      </c>
      <c r="C200" s="7">
        <v>901</v>
      </c>
      <c r="D200" s="3">
        <v>503</v>
      </c>
      <c r="E200" s="4" t="s">
        <v>471</v>
      </c>
      <c r="F200" s="4">
        <v>240</v>
      </c>
      <c r="G200" s="158">
        <v>5209.5</v>
      </c>
    </row>
    <row r="201" spans="1:7" ht="39.6" x14ac:dyDescent="0.25">
      <c r="A201" s="44">
        <v>191</v>
      </c>
      <c r="B201" s="5" t="s">
        <v>547</v>
      </c>
      <c r="C201" s="5">
        <v>901</v>
      </c>
      <c r="D201" s="1">
        <v>503</v>
      </c>
      <c r="E201" s="2" t="s">
        <v>472</v>
      </c>
      <c r="F201" s="2"/>
      <c r="G201" s="157">
        <f>G202</f>
        <v>4184.3</v>
      </c>
    </row>
    <row r="202" spans="1:7" ht="27" customHeight="1" x14ac:dyDescent="0.25">
      <c r="A202" s="44">
        <v>192</v>
      </c>
      <c r="B202" s="7" t="s">
        <v>77</v>
      </c>
      <c r="C202" s="7">
        <v>901</v>
      </c>
      <c r="D202" s="3">
        <v>503</v>
      </c>
      <c r="E202" s="4" t="s">
        <v>472</v>
      </c>
      <c r="F202" s="4">
        <v>240</v>
      </c>
      <c r="G202" s="158">
        <v>4184.3</v>
      </c>
    </row>
    <row r="203" spans="1:7" s="21" customFormat="1" ht="13.8" x14ac:dyDescent="0.25">
      <c r="A203" s="44">
        <v>193</v>
      </c>
      <c r="B203" s="5" t="s">
        <v>156</v>
      </c>
      <c r="C203" s="5">
        <v>901</v>
      </c>
      <c r="D203" s="1">
        <v>503</v>
      </c>
      <c r="E203" s="2" t="s">
        <v>189</v>
      </c>
      <c r="F203" s="2"/>
      <c r="G203" s="157">
        <f>G206+G204</f>
        <v>2958</v>
      </c>
    </row>
    <row r="204" spans="1:7" s="21" customFormat="1" ht="26.4" x14ac:dyDescent="0.25">
      <c r="A204" s="44">
        <v>194</v>
      </c>
      <c r="B204" s="88" t="s">
        <v>392</v>
      </c>
      <c r="C204" s="5">
        <v>901</v>
      </c>
      <c r="D204" s="90">
        <v>503</v>
      </c>
      <c r="E204" s="10" t="s">
        <v>391</v>
      </c>
      <c r="F204" s="4"/>
      <c r="G204" s="157">
        <f>G205</f>
        <v>2000</v>
      </c>
    </row>
    <row r="205" spans="1:7" s="21" customFormat="1" ht="13.8" x14ac:dyDescent="0.25">
      <c r="A205" s="44">
        <v>195</v>
      </c>
      <c r="B205" s="94" t="s">
        <v>52</v>
      </c>
      <c r="C205" s="7">
        <v>901</v>
      </c>
      <c r="D205" s="91">
        <v>503</v>
      </c>
      <c r="E205" s="12" t="s">
        <v>391</v>
      </c>
      <c r="F205" s="4" t="s">
        <v>51</v>
      </c>
      <c r="G205" s="158">
        <v>2000</v>
      </c>
    </row>
    <row r="206" spans="1:7" s="21" customFormat="1" ht="36" customHeight="1" x14ac:dyDescent="0.25">
      <c r="A206" s="44">
        <v>196</v>
      </c>
      <c r="B206" s="28" t="s">
        <v>635</v>
      </c>
      <c r="C206" s="5">
        <v>901</v>
      </c>
      <c r="D206" s="1">
        <v>503</v>
      </c>
      <c r="E206" s="32" t="s">
        <v>340</v>
      </c>
      <c r="F206" s="2"/>
      <c r="G206" s="157">
        <f>G207</f>
        <v>958</v>
      </c>
    </row>
    <row r="207" spans="1:7" ht="29.25" customHeight="1" x14ac:dyDescent="0.25">
      <c r="A207" s="44">
        <v>197</v>
      </c>
      <c r="B207" s="7" t="s">
        <v>77</v>
      </c>
      <c r="C207" s="7">
        <v>901</v>
      </c>
      <c r="D207" s="3">
        <v>503</v>
      </c>
      <c r="E207" s="52" t="s">
        <v>340</v>
      </c>
      <c r="F207" s="4">
        <v>240</v>
      </c>
      <c r="G207" s="158">
        <v>958</v>
      </c>
    </row>
    <row r="208" spans="1:7" ht="18" customHeight="1" x14ac:dyDescent="0.25">
      <c r="A208" s="44">
        <v>198</v>
      </c>
      <c r="B208" s="5" t="s">
        <v>17</v>
      </c>
      <c r="C208" s="5">
        <v>901</v>
      </c>
      <c r="D208" s="1">
        <v>505</v>
      </c>
      <c r="E208" s="2"/>
      <c r="F208" s="2"/>
      <c r="G208" s="157">
        <f>G209+G218</f>
        <v>15021.1</v>
      </c>
    </row>
    <row r="209" spans="1:7" ht="39.6" x14ac:dyDescent="0.25">
      <c r="A209" s="44">
        <v>199</v>
      </c>
      <c r="B209" s="88" t="s">
        <v>588</v>
      </c>
      <c r="C209" s="5">
        <v>901</v>
      </c>
      <c r="D209" s="1">
        <v>505</v>
      </c>
      <c r="E209" s="2" t="s">
        <v>201</v>
      </c>
      <c r="F209" s="2"/>
      <c r="G209" s="157">
        <f>G214+G210</f>
        <v>12945.1</v>
      </c>
    </row>
    <row r="210" spans="1:7" ht="39.6" x14ac:dyDescent="0.25">
      <c r="A210" s="44">
        <v>200</v>
      </c>
      <c r="B210" s="28" t="s">
        <v>318</v>
      </c>
      <c r="C210" s="5">
        <v>901</v>
      </c>
      <c r="D210" s="1">
        <v>505</v>
      </c>
      <c r="E210" s="2" t="s">
        <v>200</v>
      </c>
      <c r="F210" s="2"/>
      <c r="G210" s="157">
        <f>G211</f>
        <v>686</v>
      </c>
    </row>
    <row r="211" spans="1:7" s="21" customFormat="1" ht="54.75" customHeight="1" x14ac:dyDescent="0.25">
      <c r="A211" s="44">
        <v>201</v>
      </c>
      <c r="B211" s="5" t="s">
        <v>103</v>
      </c>
      <c r="C211" s="5">
        <v>901</v>
      </c>
      <c r="D211" s="1">
        <v>505</v>
      </c>
      <c r="E211" s="2" t="s">
        <v>199</v>
      </c>
      <c r="F211" s="2"/>
      <c r="G211" s="157">
        <f>G212+G213</f>
        <v>686</v>
      </c>
    </row>
    <row r="212" spans="1:7" s="21" customFormat="1" ht="15.75" customHeight="1" x14ac:dyDescent="0.25">
      <c r="A212" s="44">
        <v>202</v>
      </c>
      <c r="B212" s="7" t="s">
        <v>45</v>
      </c>
      <c r="C212" s="7">
        <v>901</v>
      </c>
      <c r="D212" s="3">
        <v>505</v>
      </c>
      <c r="E212" s="4" t="s">
        <v>199</v>
      </c>
      <c r="F212" s="4" t="s">
        <v>44</v>
      </c>
      <c r="G212" s="159">
        <v>406.2</v>
      </c>
    </row>
    <row r="213" spans="1:7" s="21" customFormat="1" ht="24.75" customHeight="1" x14ac:dyDescent="0.25">
      <c r="A213" s="44">
        <v>203</v>
      </c>
      <c r="B213" s="7" t="s">
        <v>77</v>
      </c>
      <c r="C213" s="7">
        <v>901</v>
      </c>
      <c r="D213" s="3">
        <v>505</v>
      </c>
      <c r="E213" s="4" t="s">
        <v>199</v>
      </c>
      <c r="F213" s="4" t="s">
        <v>78</v>
      </c>
      <c r="G213" s="159">
        <v>279.8</v>
      </c>
    </row>
    <row r="214" spans="1:7" ht="52.8" x14ac:dyDescent="0.25">
      <c r="A214" s="44">
        <v>204</v>
      </c>
      <c r="B214" s="88" t="s">
        <v>608</v>
      </c>
      <c r="C214" s="5">
        <v>901</v>
      </c>
      <c r="D214" s="54">
        <v>505</v>
      </c>
      <c r="E214" s="2" t="s">
        <v>482</v>
      </c>
      <c r="F214" s="2"/>
      <c r="G214" s="157">
        <f>G215</f>
        <v>12259.1</v>
      </c>
    </row>
    <row r="215" spans="1:7" ht="27" customHeight="1" x14ac:dyDescent="0.25">
      <c r="A215" s="44">
        <v>205</v>
      </c>
      <c r="B215" s="88" t="s">
        <v>115</v>
      </c>
      <c r="C215" s="5">
        <v>901</v>
      </c>
      <c r="D215" s="54">
        <v>505</v>
      </c>
      <c r="E215" s="2" t="s">
        <v>609</v>
      </c>
      <c r="F215" s="2"/>
      <c r="G215" s="157">
        <f>G216+G217</f>
        <v>12259.1</v>
      </c>
    </row>
    <row r="216" spans="1:7" ht="13.8" x14ac:dyDescent="0.25">
      <c r="A216" s="44">
        <v>206</v>
      </c>
      <c r="B216" s="94" t="s">
        <v>45</v>
      </c>
      <c r="C216" s="7">
        <v>901</v>
      </c>
      <c r="D216" s="55">
        <v>505</v>
      </c>
      <c r="E216" s="4" t="s">
        <v>609</v>
      </c>
      <c r="F216" s="4" t="s">
        <v>44</v>
      </c>
      <c r="G216" s="158">
        <v>12234.1</v>
      </c>
    </row>
    <row r="217" spans="1:7" ht="26.4" x14ac:dyDescent="0.25">
      <c r="A217" s="44">
        <v>207</v>
      </c>
      <c r="B217" s="94" t="s">
        <v>77</v>
      </c>
      <c r="C217" s="7">
        <v>901</v>
      </c>
      <c r="D217" s="55">
        <v>505</v>
      </c>
      <c r="E217" s="4" t="s">
        <v>609</v>
      </c>
      <c r="F217" s="4">
        <v>240</v>
      </c>
      <c r="G217" s="158">
        <v>25</v>
      </c>
    </row>
    <row r="218" spans="1:7" ht="13.8" x14ac:dyDescent="0.25">
      <c r="A218" s="44">
        <v>208</v>
      </c>
      <c r="B218" s="104" t="s">
        <v>156</v>
      </c>
      <c r="C218" s="5">
        <v>901</v>
      </c>
      <c r="D218" s="102">
        <v>505</v>
      </c>
      <c r="E218" s="98" t="s">
        <v>189</v>
      </c>
      <c r="F218" s="98"/>
      <c r="G218" s="157">
        <f>G221+G219</f>
        <v>2076</v>
      </c>
    </row>
    <row r="219" spans="1:7" ht="13.8" x14ac:dyDescent="0.25">
      <c r="A219" s="44">
        <v>209</v>
      </c>
      <c r="B219" s="88" t="s">
        <v>364</v>
      </c>
      <c r="C219" s="5">
        <v>901</v>
      </c>
      <c r="D219" s="102">
        <v>505</v>
      </c>
      <c r="E219" s="2" t="s">
        <v>363</v>
      </c>
      <c r="F219" s="2"/>
      <c r="G219" s="157">
        <f>G220</f>
        <v>2000</v>
      </c>
    </row>
    <row r="220" spans="1:7" ht="26.4" x14ac:dyDescent="0.25">
      <c r="A220" s="44">
        <v>210</v>
      </c>
      <c r="B220" s="94" t="s">
        <v>77</v>
      </c>
      <c r="C220" s="7">
        <v>901</v>
      </c>
      <c r="D220" s="102">
        <v>505</v>
      </c>
      <c r="E220" s="4" t="s">
        <v>363</v>
      </c>
      <c r="F220" s="4">
        <v>240</v>
      </c>
      <c r="G220" s="158">
        <v>2000</v>
      </c>
    </row>
    <row r="221" spans="1:7" ht="26.4" x14ac:dyDescent="0.25">
      <c r="A221" s="44">
        <v>211</v>
      </c>
      <c r="B221" s="106" t="s">
        <v>446</v>
      </c>
      <c r="C221" s="5">
        <v>901</v>
      </c>
      <c r="D221" s="102">
        <v>505</v>
      </c>
      <c r="E221" s="100" t="s">
        <v>445</v>
      </c>
      <c r="F221" s="98"/>
      <c r="G221" s="157">
        <f>G222</f>
        <v>76</v>
      </c>
    </row>
    <row r="222" spans="1:7" ht="26.4" x14ac:dyDescent="0.25">
      <c r="A222" s="44">
        <v>212</v>
      </c>
      <c r="B222" s="105" t="s">
        <v>77</v>
      </c>
      <c r="C222" s="7">
        <v>901</v>
      </c>
      <c r="D222" s="103">
        <v>505</v>
      </c>
      <c r="E222" s="101" t="s">
        <v>445</v>
      </c>
      <c r="F222" s="99">
        <v>240</v>
      </c>
      <c r="G222" s="158">
        <v>76</v>
      </c>
    </row>
    <row r="223" spans="1:7" ht="15.75" customHeight="1" x14ac:dyDescent="0.25">
      <c r="A223" s="44">
        <v>213</v>
      </c>
      <c r="B223" s="24" t="s">
        <v>18</v>
      </c>
      <c r="C223" s="5">
        <v>901</v>
      </c>
      <c r="D223" s="1">
        <v>600</v>
      </c>
      <c r="E223" s="2"/>
      <c r="F223" s="2"/>
      <c r="G223" s="157">
        <f>G224+G229</f>
        <v>1933.3</v>
      </c>
    </row>
    <row r="224" spans="1:7" ht="25.5" customHeight="1" x14ac:dyDescent="0.25">
      <c r="A224" s="44">
        <v>214</v>
      </c>
      <c r="B224" s="5" t="s">
        <v>75</v>
      </c>
      <c r="C224" s="5">
        <v>901</v>
      </c>
      <c r="D224" s="1">
        <v>603</v>
      </c>
      <c r="E224" s="2"/>
      <c r="F224" s="2"/>
      <c r="G224" s="157">
        <f>G225</f>
        <v>1711.3</v>
      </c>
    </row>
    <row r="225" spans="1:8" ht="41.25" customHeight="1" x14ac:dyDescent="0.25">
      <c r="A225" s="44">
        <v>215</v>
      </c>
      <c r="B225" s="28" t="s">
        <v>690</v>
      </c>
      <c r="C225" s="5">
        <v>901</v>
      </c>
      <c r="D225" s="1">
        <v>603</v>
      </c>
      <c r="E225" s="32" t="s">
        <v>232</v>
      </c>
      <c r="F225" s="2"/>
      <c r="G225" s="157">
        <f>G226</f>
        <v>1711.3</v>
      </c>
    </row>
    <row r="226" spans="1:8" ht="26.4" x14ac:dyDescent="0.25">
      <c r="A226" s="44">
        <v>216</v>
      </c>
      <c r="B226" s="95" t="s">
        <v>431</v>
      </c>
      <c r="C226" s="5">
        <v>901</v>
      </c>
      <c r="D226" s="1">
        <v>603</v>
      </c>
      <c r="E226" s="2" t="s">
        <v>430</v>
      </c>
      <c r="F226" s="2"/>
      <c r="G226" s="157">
        <f>G227</f>
        <v>1711.3</v>
      </c>
    </row>
    <row r="227" spans="1:8" ht="13.8" x14ac:dyDescent="0.25">
      <c r="A227" s="44">
        <v>217</v>
      </c>
      <c r="B227" s="28" t="s">
        <v>116</v>
      </c>
      <c r="C227" s="5">
        <v>901</v>
      </c>
      <c r="D227" s="54">
        <v>603</v>
      </c>
      <c r="E227" s="32" t="s">
        <v>388</v>
      </c>
      <c r="F227" s="2"/>
      <c r="G227" s="157">
        <f>G228</f>
        <v>1711.3</v>
      </c>
    </row>
    <row r="228" spans="1:8" ht="26.4" x14ac:dyDescent="0.25">
      <c r="A228" s="44">
        <v>218</v>
      </c>
      <c r="B228" s="94" t="s">
        <v>77</v>
      </c>
      <c r="C228" s="7">
        <v>901</v>
      </c>
      <c r="D228" s="55">
        <v>603</v>
      </c>
      <c r="E228" s="52" t="s">
        <v>388</v>
      </c>
      <c r="F228" s="4" t="s">
        <v>78</v>
      </c>
      <c r="G228" s="158">
        <v>1711.3</v>
      </c>
    </row>
    <row r="229" spans="1:8" ht="13.8" x14ac:dyDescent="0.25">
      <c r="A229" s="44">
        <v>219</v>
      </c>
      <c r="B229" s="88" t="s">
        <v>443</v>
      </c>
      <c r="C229" s="5">
        <v>901</v>
      </c>
      <c r="D229" s="54">
        <v>605</v>
      </c>
      <c r="E229" s="52"/>
      <c r="F229" s="4"/>
      <c r="G229" s="157">
        <f>G230</f>
        <v>222</v>
      </c>
    </row>
    <row r="230" spans="1:8" ht="39.6" x14ac:dyDescent="0.25">
      <c r="A230" s="44">
        <v>220</v>
      </c>
      <c r="B230" s="28" t="s">
        <v>690</v>
      </c>
      <c r="C230" s="5">
        <v>901</v>
      </c>
      <c r="D230" s="1">
        <v>605</v>
      </c>
      <c r="E230" s="32" t="s">
        <v>232</v>
      </c>
      <c r="F230" s="4"/>
      <c r="G230" s="157">
        <f>G231</f>
        <v>222</v>
      </c>
    </row>
    <row r="231" spans="1:8" ht="26.4" x14ac:dyDescent="0.25">
      <c r="A231" s="44">
        <v>221</v>
      </c>
      <c r="B231" s="95" t="s">
        <v>431</v>
      </c>
      <c r="C231" s="5">
        <v>901</v>
      </c>
      <c r="D231" s="1">
        <v>605</v>
      </c>
      <c r="E231" s="2" t="s">
        <v>430</v>
      </c>
      <c r="F231" s="4"/>
      <c r="G231" s="157">
        <f>G232+G234+G236</f>
        <v>222</v>
      </c>
    </row>
    <row r="232" spans="1:8" ht="26.4" x14ac:dyDescent="0.25">
      <c r="A232" s="44">
        <v>222</v>
      </c>
      <c r="B232" s="28" t="s">
        <v>382</v>
      </c>
      <c r="C232" s="5">
        <v>901</v>
      </c>
      <c r="D232" s="54">
        <v>605</v>
      </c>
      <c r="E232" s="32" t="s">
        <v>381</v>
      </c>
      <c r="F232" s="2"/>
      <c r="G232" s="157">
        <f>G233</f>
        <v>157</v>
      </c>
    </row>
    <row r="233" spans="1:8" ht="27" customHeight="1" x14ac:dyDescent="0.25">
      <c r="A233" s="44">
        <v>223</v>
      </c>
      <c r="B233" s="7" t="s">
        <v>77</v>
      </c>
      <c r="C233" s="7">
        <v>901</v>
      </c>
      <c r="D233" s="55">
        <v>605</v>
      </c>
      <c r="E233" s="52" t="s">
        <v>381</v>
      </c>
      <c r="F233" s="4" t="s">
        <v>78</v>
      </c>
      <c r="G233" s="158">
        <v>157</v>
      </c>
    </row>
    <row r="234" spans="1:8" s="21" customFormat="1" ht="13.8" x14ac:dyDescent="0.25">
      <c r="A234" s="44">
        <v>224</v>
      </c>
      <c r="B234" s="5" t="s">
        <v>384</v>
      </c>
      <c r="C234" s="5">
        <v>901</v>
      </c>
      <c r="D234" s="54">
        <v>605</v>
      </c>
      <c r="E234" s="32" t="s">
        <v>434</v>
      </c>
      <c r="F234" s="4"/>
      <c r="G234" s="157">
        <f>G235</f>
        <v>5</v>
      </c>
    </row>
    <row r="235" spans="1:8" ht="26.25" customHeight="1" x14ac:dyDescent="0.25">
      <c r="A235" s="44">
        <v>225</v>
      </c>
      <c r="B235" s="7" t="s">
        <v>77</v>
      </c>
      <c r="C235" s="7">
        <v>901</v>
      </c>
      <c r="D235" s="55">
        <v>605</v>
      </c>
      <c r="E235" s="52" t="s">
        <v>434</v>
      </c>
      <c r="F235" s="4" t="s">
        <v>78</v>
      </c>
      <c r="G235" s="158">
        <v>5</v>
      </c>
    </row>
    <row r="236" spans="1:8" ht="12.6" customHeight="1" x14ac:dyDescent="0.25">
      <c r="A236" s="44">
        <v>226</v>
      </c>
      <c r="B236" s="5" t="s">
        <v>386</v>
      </c>
      <c r="C236" s="5">
        <v>901</v>
      </c>
      <c r="D236" s="54">
        <v>605</v>
      </c>
      <c r="E236" s="32" t="s">
        <v>383</v>
      </c>
      <c r="F236" s="4"/>
      <c r="G236" s="157">
        <f>G237</f>
        <v>60</v>
      </c>
    </row>
    <row r="237" spans="1:8" ht="26.4" x14ac:dyDescent="0.25">
      <c r="A237" s="44">
        <v>227</v>
      </c>
      <c r="B237" s="7" t="s">
        <v>77</v>
      </c>
      <c r="C237" s="7">
        <v>901</v>
      </c>
      <c r="D237" s="55">
        <v>605</v>
      </c>
      <c r="E237" s="52" t="s">
        <v>383</v>
      </c>
      <c r="F237" s="4" t="s">
        <v>78</v>
      </c>
      <c r="G237" s="158">
        <v>60</v>
      </c>
    </row>
    <row r="238" spans="1:8" ht="15.6" x14ac:dyDescent="0.25">
      <c r="A238" s="44">
        <v>228</v>
      </c>
      <c r="B238" s="93" t="s">
        <v>40</v>
      </c>
      <c r="C238" s="5">
        <v>901</v>
      </c>
      <c r="D238" s="54">
        <v>800</v>
      </c>
      <c r="E238" s="2"/>
      <c r="F238" s="4"/>
      <c r="G238" s="157">
        <f>G239</f>
        <v>700</v>
      </c>
      <c r="H238" s="33"/>
    </row>
    <row r="239" spans="1:8" ht="13.8" x14ac:dyDescent="0.25">
      <c r="A239" s="44">
        <v>229</v>
      </c>
      <c r="B239" s="88" t="s">
        <v>23</v>
      </c>
      <c r="C239" s="5">
        <v>901</v>
      </c>
      <c r="D239" s="54">
        <v>801</v>
      </c>
      <c r="E239" s="2"/>
      <c r="F239" s="4"/>
      <c r="G239" s="157">
        <f>G240</f>
        <v>700</v>
      </c>
    </row>
    <row r="240" spans="1:8" ht="29.25" customHeight="1" x14ac:dyDescent="0.25">
      <c r="A240" s="44">
        <v>230</v>
      </c>
      <c r="B240" s="95" t="s">
        <v>589</v>
      </c>
      <c r="C240" s="5">
        <v>901</v>
      </c>
      <c r="D240" s="54">
        <v>801</v>
      </c>
      <c r="E240" s="2" t="s">
        <v>209</v>
      </c>
      <c r="F240" s="4"/>
      <c r="G240" s="157">
        <f>G241</f>
        <v>700</v>
      </c>
    </row>
    <row r="241" spans="1:8" ht="13.8" x14ac:dyDescent="0.25">
      <c r="A241" s="44">
        <v>231</v>
      </c>
      <c r="B241" s="95" t="s">
        <v>105</v>
      </c>
      <c r="C241" s="5">
        <v>901</v>
      </c>
      <c r="D241" s="54">
        <v>801</v>
      </c>
      <c r="E241" s="10" t="s">
        <v>208</v>
      </c>
      <c r="F241" s="4"/>
      <c r="G241" s="157">
        <f>G242</f>
        <v>700</v>
      </c>
    </row>
    <row r="242" spans="1:8" ht="13.8" x14ac:dyDescent="0.25">
      <c r="A242" s="44">
        <v>232</v>
      </c>
      <c r="B242" s="88" t="s">
        <v>38</v>
      </c>
      <c r="C242" s="5">
        <v>901</v>
      </c>
      <c r="D242" s="54">
        <v>801</v>
      </c>
      <c r="E242" s="2" t="s">
        <v>623</v>
      </c>
      <c r="F242" s="2"/>
      <c r="G242" s="157">
        <f>G243</f>
        <v>700</v>
      </c>
    </row>
    <row r="243" spans="1:8" ht="26.4" x14ac:dyDescent="0.25">
      <c r="A243" s="44">
        <v>233</v>
      </c>
      <c r="B243" s="94" t="s">
        <v>77</v>
      </c>
      <c r="C243" s="7">
        <v>901</v>
      </c>
      <c r="D243" s="55">
        <v>801</v>
      </c>
      <c r="E243" s="4" t="s">
        <v>623</v>
      </c>
      <c r="F243" s="4" t="s">
        <v>78</v>
      </c>
      <c r="G243" s="158">
        <v>700</v>
      </c>
    </row>
    <row r="244" spans="1:8" ht="15.75" customHeight="1" x14ac:dyDescent="0.25">
      <c r="A244" s="44">
        <v>234</v>
      </c>
      <c r="B244" s="24" t="s">
        <v>24</v>
      </c>
      <c r="C244" s="5">
        <v>901</v>
      </c>
      <c r="D244" s="1">
        <v>1000</v>
      </c>
      <c r="E244" s="2"/>
      <c r="F244" s="2"/>
      <c r="G244" s="157">
        <f>G245+G250+G286+G275</f>
        <v>145409.20000000001</v>
      </c>
      <c r="H244" s="33"/>
    </row>
    <row r="245" spans="1:8" ht="12.75" customHeight="1" x14ac:dyDescent="0.25">
      <c r="A245" s="44">
        <v>235</v>
      </c>
      <c r="B245" s="5" t="s">
        <v>29</v>
      </c>
      <c r="C245" s="5">
        <v>901</v>
      </c>
      <c r="D245" s="1">
        <v>1001</v>
      </c>
      <c r="E245" s="2"/>
      <c r="F245" s="2"/>
      <c r="G245" s="157">
        <f>G246</f>
        <v>18600</v>
      </c>
    </row>
    <row r="246" spans="1:8" ht="26.4" x14ac:dyDescent="0.25">
      <c r="A246" s="44">
        <v>236</v>
      </c>
      <c r="B246" s="95" t="s">
        <v>662</v>
      </c>
      <c r="C246" s="5">
        <v>901</v>
      </c>
      <c r="D246" s="1">
        <v>1001</v>
      </c>
      <c r="E246" s="2" t="s">
        <v>195</v>
      </c>
      <c r="F246" s="2"/>
      <c r="G246" s="157">
        <f>G247</f>
        <v>18600</v>
      </c>
    </row>
    <row r="247" spans="1:8" ht="26.4" x14ac:dyDescent="0.25">
      <c r="A247" s="44">
        <v>237</v>
      </c>
      <c r="B247" s="28" t="s">
        <v>157</v>
      </c>
      <c r="C247" s="5">
        <v>901</v>
      </c>
      <c r="D247" s="1">
        <v>1001</v>
      </c>
      <c r="E247" s="2" t="s">
        <v>303</v>
      </c>
      <c r="F247" s="2"/>
      <c r="G247" s="157">
        <f>G248</f>
        <v>18600</v>
      </c>
    </row>
    <row r="248" spans="1:8" ht="52.8" x14ac:dyDescent="0.25">
      <c r="A248" s="44">
        <v>238</v>
      </c>
      <c r="B248" s="5" t="s">
        <v>158</v>
      </c>
      <c r="C248" s="5">
        <v>901</v>
      </c>
      <c r="D248" s="1">
        <v>1001</v>
      </c>
      <c r="E248" s="2" t="s">
        <v>304</v>
      </c>
      <c r="F248" s="2"/>
      <c r="G248" s="157">
        <f>G249</f>
        <v>18600</v>
      </c>
    </row>
    <row r="249" spans="1:8" ht="26.4" x14ac:dyDescent="0.25">
      <c r="A249" s="44">
        <v>239</v>
      </c>
      <c r="B249" s="7" t="s">
        <v>49</v>
      </c>
      <c r="C249" s="7">
        <v>901</v>
      </c>
      <c r="D249" s="3">
        <v>1001</v>
      </c>
      <c r="E249" s="4" t="s">
        <v>304</v>
      </c>
      <c r="F249" s="12" t="s">
        <v>48</v>
      </c>
      <c r="G249" s="158">
        <v>18600</v>
      </c>
      <c r="H249" s="33"/>
    </row>
    <row r="250" spans="1:8" ht="15.75" customHeight="1" x14ac:dyDescent="0.25">
      <c r="A250" s="44">
        <v>240</v>
      </c>
      <c r="B250" s="5" t="s">
        <v>26</v>
      </c>
      <c r="C250" s="5">
        <v>901</v>
      </c>
      <c r="D250" s="1">
        <v>1003</v>
      </c>
      <c r="E250" s="2"/>
      <c r="F250" s="2"/>
      <c r="G250" s="157">
        <f>G251+G272+G268</f>
        <v>116044.80000000002</v>
      </c>
    </row>
    <row r="251" spans="1:8" ht="27" customHeight="1" x14ac:dyDescent="0.25">
      <c r="A251" s="44">
        <v>241</v>
      </c>
      <c r="B251" s="95" t="s">
        <v>662</v>
      </c>
      <c r="C251" s="5">
        <v>901</v>
      </c>
      <c r="D251" s="1">
        <v>1003</v>
      </c>
      <c r="E251" s="2" t="s">
        <v>195</v>
      </c>
      <c r="F251" s="2"/>
      <c r="G251" s="157">
        <f>G252</f>
        <v>114665.80000000002</v>
      </c>
    </row>
    <row r="252" spans="1:8" ht="39.6" x14ac:dyDescent="0.25">
      <c r="A252" s="44">
        <v>242</v>
      </c>
      <c r="B252" s="28" t="s">
        <v>166</v>
      </c>
      <c r="C252" s="5">
        <v>901</v>
      </c>
      <c r="D252" s="1">
        <v>1003</v>
      </c>
      <c r="E252" s="2" t="s">
        <v>194</v>
      </c>
      <c r="F252" s="2"/>
      <c r="G252" s="157">
        <f>G253+G256+G259+G262+G264+G266</f>
        <v>114665.80000000002</v>
      </c>
    </row>
    <row r="253" spans="1:8" ht="39.6" x14ac:dyDescent="0.25">
      <c r="A253" s="44">
        <v>243</v>
      </c>
      <c r="B253" s="88" t="s">
        <v>542</v>
      </c>
      <c r="C253" s="5">
        <v>901</v>
      </c>
      <c r="D253" s="1">
        <v>1003</v>
      </c>
      <c r="E253" s="10" t="s">
        <v>193</v>
      </c>
      <c r="F253" s="2"/>
      <c r="G253" s="157">
        <f>G255+G254</f>
        <v>14240.6</v>
      </c>
    </row>
    <row r="254" spans="1:8" ht="26.4" x14ac:dyDescent="0.25">
      <c r="A254" s="44">
        <v>244</v>
      </c>
      <c r="B254" s="7" t="s">
        <v>77</v>
      </c>
      <c r="C254" s="7">
        <v>901</v>
      </c>
      <c r="D254" s="3">
        <v>1003</v>
      </c>
      <c r="E254" s="4" t="s">
        <v>193</v>
      </c>
      <c r="F254" s="4" t="s">
        <v>78</v>
      </c>
      <c r="G254" s="159">
        <v>190</v>
      </c>
    </row>
    <row r="255" spans="1:8" ht="26.25" customHeight="1" x14ac:dyDescent="0.25">
      <c r="A255" s="44">
        <v>245</v>
      </c>
      <c r="B255" s="7" t="s">
        <v>49</v>
      </c>
      <c r="C255" s="7">
        <v>901</v>
      </c>
      <c r="D255" s="3">
        <v>1003</v>
      </c>
      <c r="E255" s="4" t="s">
        <v>193</v>
      </c>
      <c r="F255" s="4" t="s">
        <v>48</v>
      </c>
      <c r="G255" s="159">
        <v>14050.6</v>
      </c>
    </row>
    <row r="256" spans="1:8" ht="41.55" customHeight="1" x14ac:dyDescent="0.25">
      <c r="A256" s="44">
        <v>246</v>
      </c>
      <c r="B256" s="88" t="s">
        <v>543</v>
      </c>
      <c r="C256" s="5">
        <v>901</v>
      </c>
      <c r="D256" s="1">
        <v>1003</v>
      </c>
      <c r="E256" s="2" t="s">
        <v>196</v>
      </c>
      <c r="F256" s="2"/>
      <c r="G256" s="157">
        <f>G258+G257</f>
        <v>90252.6</v>
      </c>
    </row>
    <row r="257" spans="1:254" ht="26.25" customHeight="1" x14ac:dyDescent="0.25">
      <c r="A257" s="44">
        <v>247</v>
      </c>
      <c r="B257" s="7" t="s">
        <v>77</v>
      </c>
      <c r="C257" s="7">
        <v>901</v>
      </c>
      <c r="D257" s="3">
        <v>1003</v>
      </c>
      <c r="E257" s="4" t="s">
        <v>196</v>
      </c>
      <c r="F257" s="4" t="s">
        <v>78</v>
      </c>
      <c r="G257" s="159">
        <v>1520</v>
      </c>
    </row>
    <row r="258" spans="1:254" ht="26.4" x14ac:dyDescent="0.25">
      <c r="A258" s="44">
        <v>248</v>
      </c>
      <c r="B258" s="7" t="s">
        <v>49</v>
      </c>
      <c r="C258" s="7">
        <v>901</v>
      </c>
      <c r="D258" s="3">
        <v>1003</v>
      </c>
      <c r="E258" s="4" t="s">
        <v>196</v>
      </c>
      <c r="F258" s="4" t="s">
        <v>48</v>
      </c>
      <c r="G258" s="159">
        <v>88732.6</v>
      </c>
    </row>
    <row r="259" spans="1:254" ht="41.1" customHeight="1" x14ac:dyDescent="0.25">
      <c r="A259" s="44">
        <v>249</v>
      </c>
      <c r="B259" s="95" t="s">
        <v>535</v>
      </c>
      <c r="C259" s="5">
        <v>901</v>
      </c>
      <c r="D259" s="1">
        <v>1003</v>
      </c>
      <c r="E259" s="10" t="s">
        <v>197</v>
      </c>
      <c r="F259" s="2"/>
      <c r="G259" s="157">
        <f>G261+G260</f>
        <v>9982.5</v>
      </c>
    </row>
    <row r="260" spans="1:254" ht="26.4" x14ac:dyDescent="0.25">
      <c r="A260" s="44">
        <v>250</v>
      </c>
      <c r="B260" s="7" t="s">
        <v>77</v>
      </c>
      <c r="C260" s="7">
        <v>901</v>
      </c>
      <c r="D260" s="3">
        <v>1003</v>
      </c>
      <c r="E260" s="4" t="s">
        <v>197</v>
      </c>
      <c r="F260" s="4" t="s">
        <v>78</v>
      </c>
      <c r="G260" s="159">
        <v>147.5</v>
      </c>
    </row>
    <row r="261" spans="1:254" ht="26.4" x14ac:dyDescent="0.25">
      <c r="A261" s="44">
        <v>251</v>
      </c>
      <c r="B261" s="7" t="s">
        <v>49</v>
      </c>
      <c r="C261" s="7">
        <v>901</v>
      </c>
      <c r="D261" s="3">
        <v>1003</v>
      </c>
      <c r="E261" s="4" t="s">
        <v>197</v>
      </c>
      <c r="F261" s="4" t="s">
        <v>48</v>
      </c>
      <c r="G261" s="159">
        <v>9835</v>
      </c>
    </row>
    <row r="262" spans="1:254" ht="39.6" x14ac:dyDescent="0.25">
      <c r="A262" s="44">
        <v>252</v>
      </c>
      <c r="B262" s="5" t="s">
        <v>167</v>
      </c>
      <c r="C262" s="5">
        <v>901</v>
      </c>
      <c r="D262" s="1">
        <v>1003</v>
      </c>
      <c r="E262" s="32" t="s">
        <v>305</v>
      </c>
      <c r="F262" s="2"/>
      <c r="G262" s="157">
        <f>G263</f>
        <v>150</v>
      </c>
    </row>
    <row r="263" spans="1:254" s="20" customFormat="1" ht="26.4" x14ac:dyDescent="0.25">
      <c r="A263" s="44">
        <v>253</v>
      </c>
      <c r="B263" s="7" t="s">
        <v>49</v>
      </c>
      <c r="C263" s="7">
        <v>901</v>
      </c>
      <c r="D263" s="3">
        <v>1003</v>
      </c>
      <c r="E263" s="52" t="s">
        <v>305</v>
      </c>
      <c r="F263" s="4" t="s">
        <v>48</v>
      </c>
      <c r="G263" s="158">
        <v>150</v>
      </c>
    </row>
    <row r="264" spans="1:254" ht="39.6" x14ac:dyDescent="0.25">
      <c r="A264" s="44">
        <v>254</v>
      </c>
      <c r="B264" s="5" t="s">
        <v>76</v>
      </c>
      <c r="C264" s="5">
        <v>901</v>
      </c>
      <c r="D264" s="1">
        <v>1003</v>
      </c>
      <c r="E264" s="2" t="s">
        <v>306</v>
      </c>
      <c r="F264" s="2"/>
      <c r="G264" s="157">
        <f>G265</f>
        <v>5</v>
      </c>
    </row>
    <row r="265" spans="1:254" ht="39.6" x14ac:dyDescent="0.25">
      <c r="A265" s="44">
        <v>255</v>
      </c>
      <c r="B265" s="7" t="s">
        <v>518</v>
      </c>
      <c r="C265" s="7">
        <v>901</v>
      </c>
      <c r="D265" s="3">
        <v>1003</v>
      </c>
      <c r="E265" s="4" t="s">
        <v>306</v>
      </c>
      <c r="F265" s="4" t="s">
        <v>56</v>
      </c>
      <c r="G265" s="158">
        <v>5</v>
      </c>
    </row>
    <row r="266" spans="1:254" ht="79.2" x14ac:dyDescent="0.25">
      <c r="A266" s="44">
        <v>256</v>
      </c>
      <c r="B266" s="5" t="s">
        <v>636</v>
      </c>
      <c r="C266" s="5">
        <v>901</v>
      </c>
      <c r="D266" s="1">
        <v>1003</v>
      </c>
      <c r="E266" s="2" t="s">
        <v>367</v>
      </c>
      <c r="F266" s="4"/>
      <c r="G266" s="157">
        <f>G267</f>
        <v>35.1</v>
      </c>
    </row>
    <row r="267" spans="1:254" ht="26.4" x14ac:dyDescent="0.25">
      <c r="A267" s="44">
        <v>257</v>
      </c>
      <c r="B267" s="94" t="s">
        <v>49</v>
      </c>
      <c r="C267" s="7">
        <v>901</v>
      </c>
      <c r="D267" s="3">
        <v>1003</v>
      </c>
      <c r="E267" s="4" t="s">
        <v>367</v>
      </c>
      <c r="F267" s="4" t="s">
        <v>48</v>
      </c>
      <c r="G267" s="159">
        <v>35.1</v>
      </c>
    </row>
    <row r="268" spans="1:254" ht="39.6" x14ac:dyDescent="0.25">
      <c r="A268" s="44">
        <v>258</v>
      </c>
      <c r="B268" s="88" t="s">
        <v>588</v>
      </c>
      <c r="C268" s="5">
        <v>901</v>
      </c>
      <c r="D268" s="54">
        <v>1003</v>
      </c>
      <c r="E268" s="2" t="s">
        <v>201</v>
      </c>
      <c r="F268" s="4"/>
      <c r="G268" s="157">
        <f>G269</f>
        <v>1181</v>
      </c>
    </row>
    <row r="269" spans="1:254" ht="26.4" x14ac:dyDescent="0.25">
      <c r="A269" s="44">
        <v>259</v>
      </c>
      <c r="B269" s="95" t="s">
        <v>483</v>
      </c>
      <c r="C269" s="5">
        <v>901</v>
      </c>
      <c r="D269" s="54">
        <v>1003</v>
      </c>
      <c r="E269" s="2" t="s">
        <v>278</v>
      </c>
      <c r="F269" s="2"/>
      <c r="G269" s="157">
        <f>G270</f>
        <v>1181</v>
      </c>
    </row>
    <row r="270" spans="1:254" ht="26.4" x14ac:dyDescent="0.25">
      <c r="A270" s="44">
        <v>260</v>
      </c>
      <c r="B270" s="88" t="s">
        <v>525</v>
      </c>
      <c r="C270" s="5">
        <v>901</v>
      </c>
      <c r="D270" s="54">
        <v>1003</v>
      </c>
      <c r="E270" s="2" t="s">
        <v>628</v>
      </c>
      <c r="F270" s="2"/>
      <c r="G270" s="157">
        <f>G271</f>
        <v>1181</v>
      </c>
    </row>
    <row r="271" spans="1:254" ht="26.4" x14ac:dyDescent="0.25">
      <c r="A271" s="44">
        <v>261</v>
      </c>
      <c r="B271" s="94" t="s">
        <v>49</v>
      </c>
      <c r="C271" s="7">
        <v>901</v>
      </c>
      <c r="D271" s="55">
        <v>1003</v>
      </c>
      <c r="E271" s="4" t="s">
        <v>628</v>
      </c>
      <c r="F271" s="4" t="s">
        <v>48</v>
      </c>
      <c r="G271" s="158">
        <v>1181</v>
      </c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  <c r="BI271" s="20"/>
      <c r="BJ271" s="20"/>
      <c r="BK271" s="20"/>
      <c r="BL271" s="20"/>
      <c r="BM271" s="20"/>
      <c r="BN271" s="20"/>
      <c r="BO271" s="20"/>
      <c r="BP271" s="20"/>
      <c r="BQ271" s="20"/>
      <c r="BR271" s="20"/>
      <c r="BS271" s="20"/>
      <c r="BT271" s="20"/>
      <c r="BU271" s="20"/>
      <c r="BV271" s="20"/>
      <c r="BW271" s="20"/>
      <c r="BX271" s="20"/>
      <c r="BY271" s="20"/>
      <c r="BZ271" s="20"/>
      <c r="CA271" s="20"/>
      <c r="CB271" s="20"/>
      <c r="CC271" s="20"/>
      <c r="CD271" s="20"/>
      <c r="CE271" s="20"/>
      <c r="CF271" s="20"/>
      <c r="CG271" s="20"/>
      <c r="CH271" s="20"/>
      <c r="CI271" s="20"/>
      <c r="CJ271" s="20"/>
      <c r="CK271" s="20"/>
      <c r="CL271" s="20"/>
      <c r="CM271" s="20"/>
      <c r="CN271" s="20"/>
      <c r="CO271" s="20"/>
      <c r="CP271" s="20"/>
      <c r="CQ271" s="20"/>
      <c r="CR271" s="20"/>
      <c r="CS271" s="20"/>
      <c r="CT271" s="20"/>
      <c r="CU271" s="20"/>
      <c r="CV271" s="20"/>
      <c r="CW271" s="20"/>
      <c r="CX271" s="20"/>
      <c r="CY271" s="20"/>
      <c r="CZ271" s="20"/>
      <c r="DA271" s="20"/>
      <c r="DB271" s="20"/>
      <c r="DC271" s="20"/>
      <c r="DD271" s="20"/>
      <c r="DE271" s="20"/>
      <c r="DF271" s="20"/>
      <c r="DG271" s="20"/>
      <c r="DH271" s="20"/>
      <c r="DI271" s="20"/>
      <c r="DJ271" s="20"/>
      <c r="DK271" s="20"/>
      <c r="DL271" s="20"/>
      <c r="DM271" s="20"/>
      <c r="DN271" s="20"/>
      <c r="DO271" s="20"/>
      <c r="DP271" s="20"/>
      <c r="DQ271" s="20"/>
      <c r="DR271" s="20"/>
      <c r="DS271" s="20"/>
      <c r="DT271" s="20"/>
      <c r="DU271" s="20"/>
      <c r="DV271" s="20"/>
      <c r="DW271" s="20"/>
      <c r="DX271" s="20"/>
      <c r="DY271" s="20"/>
      <c r="DZ271" s="20"/>
      <c r="EA271" s="20"/>
      <c r="EB271" s="20"/>
      <c r="EC271" s="20"/>
      <c r="ED271" s="20"/>
      <c r="EE271" s="20"/>
      <c r="EF271" s="20"/>
      <c r="EG271" s="20"/>
      <c r="EH271" s="20"/>
      <c r="EI271" s="20"/>
      <c r="EJ271" s="20"/>
      <c r="EK271" s="20"/>
      <c r="EL271" s="20"/>
      <c r="EM271" s="20"/>
      <c r="EN271" s="20"/>
      <c r="EO271" s="20"/>
      <c r="EP271" s="20"/>
      <c r="EQ271" s="20"/>
      <c r="ER271" s="20"/>
      <c r="ES271" s="20"/>
      <c r="ET271" s="20"/>
      <c r="EU271" s="20"/>
      <c r="EV271" s="20"/>
      <c r="EW271" s="20"/>
      <c r="EX271" s="20"/>
      <c r="EY271" s="20"/>
      <c r="EZ271" s="20"/>
      <c r="FA271" s="20"/>
      <c r="FB271" s="20"/>
      <c r="FC271" s="20"/>
      <c r="FD271" s="20"/>
      <c r="FE271" s="20"/>
      <c r="FF271" s="20"/>
      <c r="FG271" s="20"/>
      <c r="FH271" s="20"/>
      <c r="FI271" s="20"/>
      <c r="FJ271" s="20"/>
      <c r="FK271" s="20"/>
      <c r="FL271" s="20"/>
      <c r="FM271" s="20"/>
      <c r="FN271" s="20"/>
      <c r="FO271" s="20"/>
      <c r="FP271" s="20"/>
      <c r="FQ271" s="20"/>
      <c r="FR271" s="20"/>
      <c r="FS271" s="20"/>
      <c r="FT271" s="20"/>
      <c r="FU271" s="20"/>
      <c r="FV271" s="20"/>
      <c r="FW271" s="20"/>
      <c r="FX271" s="20"/>
      <c r="FY271" s="20"/>
      <c r="FZ271" s="20"/>
      <c r="GA271" s="20"/>
      <c r="GB271" s="20"/>
      <c r="GC271" s="20"/>
      <c r="GD271" s="20"/>
      <c r="GE271" s="20"/>
      <c r="GF271" s="20"/>
      <c r="GG271" s="20"/>
      <c r="GH271" s="20"/>
      <c r="GI271" s="20"/>
      <c r="GJ271" s="20"/>
      <c r="GK271" s="20"/>
      <c r="GL271" s="20"/>
      <c r="GM271" s="20"/>
      <c r="GN271" s="20"/>
      <c r="GO271" s="20"/>
      <c r="GP271" s="20"/>
      <c r="GQ271" s="20"/>
      <c r="GR271" s="20"/>
      <c r="GS271" s="20"/>
      <c r="GT271" s="20"/>
      <c r="GU271" s="20"/>
      <c r="GV271" s="20"/>
      <c r="GW271" s="20"/>
      <c r="GX271" s="20"/>
      <c r="GY271" s="20"/>
      <c r="GZ271" s="20"/>
      <c r="HA271" s="20"/>
      <c r="HB271" s="20"/>
      <c r="HC271" s="20"/>
      <c r="HD271" s="20"/>
      <c r="HE271" s="20"/>
      <c r="HF271" s="20"/>
      <c r="HG271" s="20"/>
      <c r="HH271" s="20"/>
      <c r="HI271" s="20"/>
      <c r="HJ271" s="20"/>
      <c r="HK271" s="20"/>
      <c r="HL271" s="20"/>
      <c r="HM271" s="20"/>
      <c r="HN271" s="20"/>
      <c r="HO271" s="20"/>
      <c r="HP271" s="20"/>
      <c r="HQ271" s="20"/>
      <c r="HR271" s="20"/>
      <c r="HS271" s="20"/>
      <c r="HT271" s="20"/>
      <c r="HU271" s="20"/>
      <c r="HV271" s="20"/>
      <c r="HW271" s="20"/>
      <c r="HX271" s="20"/>
      <c r="HY271" s="20"/>
      <c r="HZ271" s="20"/>
      <c r="IA271" s="20"/>
      <c r="IB271" s="20"/>
      <c r="IC271" s="20"/>
      <c r="ID271" s="20"/>
      <c r="IE271" s="20"/>
      <c r="IF271" s="20"/>
      <c r="IG271" s="20"/>
      <c r="IH271" s="20"/>
      <c r="II271" s="20"/>
      <c r="IJ271" s="20"/>
      <c r="IK271" s="20"/>
      <c r="IL271" s="20"/>
      <c r="IM271" s="20"/>
      <c r="IN271" s="20"/>
      <c r="IO271" s="20"/>
      <c r="IP271" s="20"/>
      <c r="IQ271" s="20"/>
      <c r="IR271" s="20"/>
      <c r="IS271" s="20"/>
      <c r="IT271" s="20"/>
    </row>
    <row r="272" spans="1:254" ht="15.75" customHeight="1" x14ac:dyDescent="0.25">
      <c r="A272" s="44">
        <v>262</v>
      </c>
      <c r="B272" s="5" t="s">
        <v>156</v>
      </c>
      <c r="C272" s="5">
        <v>901</v>
      </c>
      <c r="D272" s="1">
        <v>1003</v>
      </c>
      <c r="E272" s="22" t="s">
        <v>189</v>
      </c>
      <c r="F272" s="2"/>
      <c r="G272" s="157">
        <f>G273</f>
        <v>198</v>
      </c>
    </row>
    <row r="273" spans="1:7" ht="41.55" customHeight="1" x14ac:dyDescent="0.25">
      <c r="A273" s="44">
        <v>263</v>
      </c>
      <c r="B273" s="88" t="s">
        <v>438</v>
      </c>
      <c r="C273" s="5">
        <v>901</v>
      </c>
      <c r="D273" s="1">
        <v>1003</v>
      </c>
      <c r="E273" s="22" t="s">
        <v>308</v>
      </c>
      <c r="F273" s="2"/>
      <c r="G273" s="157">
        <f>G274</f>
        <v>198</v>
      </c>
    </row>
    <row r="274" spans="1:7" ht="15.75" customHeight="1" x14ac:dyDescent="0.25">
      <c r="A274" s="44">
        <v>264</v>
      </c>
      <c r="B274" s="7" t="s">
        <v>47</v>
      </c>
      <c r="C274" s="7">
        <v>901</v>
      </c>
      <c r="D274" s="3">
        <v>1003</v>
      </c>
      <c r="E274" s="26" t="s">
        <v>308</v>
      </c>
      <c r="F274" s="4" t="s">
        <v>46</v>
      </c>
      <c r="G274" s="158">
        <v>198</v>
      </c>
    </row>
    <row r="275" spans="1:7" ht="15.75" customHeight="1" x14ac:dyDescent="0.25">
      <c r="A275" s="44">
        <v>265</v>
      </c>
      <c r="B275" s="88" t="s">
        <v>539</v>
      </c>
      <c r="C275" s="5">
        <v>901</v>
      </c>
      <c r="D275" s="1">
        <v>1004</v>
      </c>
      <c r="E275" s="26"/>
      <c r="F275" s="4"/>
      <c r="G275" s="157">
        <f>G276+G283</f>
        <v>1522.4</v>
      </c>
    </row>
    <row r="276" spans="1:7" ht="26.4" x14ac:dyDescent="0.25">
      <c r="A276" s="44">
        <v>266</v>
      </c>
      <c r="B276" s="95" t="s">
        <v>662</v>
      </c>
      <c r="C276" s="5">
        <v>901</v>
      </c>
      <c r="D276" s="54">
        <v>1004</v>
      </c>
      <c r="E276" s="2" t="s">
        <v>195</v>
      </c>
      <c r="F276" s="4"/>
      <c r="G276" s="157">
        <f>G277+G280</f>
        <v>1075</v>
      </c>
    </row>
    <row r="277" spans="1:7" ht="26.4" x14ac:dyDescent="0.25">
      <c r="A277" s="44">
        <v>267</v>
      </c>
      <c r="B277" s="95" t="s">
        <v>169</v>
      </c>
      <c r="C277" s="5">
        <v>901</v>
      </c>
      <c r="D277" s="1">
        <v>1004</v>
      </c>
      <c r="E277" s="2" t="s">
        <v>307</v>
      </c>
      <c r="F277" s="2"/>
      <c r="G277" s="157">
        <f>G278</f>
        <v>775</v>
      </c>
    </row>
    <row r="278" spans="1:7" ht="39.6" x14ac:dyDescent="0.25">
      <c r="A278" s="44">
        <v>268</v>
      </c>
      <c r="B278" s="88" t="s">
        <v>368</v>
      </c>
      <c r="C278" s="5">
        <v>901</v>
      </c>
      <c r="D278" s="1">
        <v>1004</v>
      </c>
      <c r="E278" s="2" t="s">
        <v>369</v>
      </c>
      <c r="F278" s="2"/>
      <c r="G278" s="157">
        <f>G279</f>
        <v>775</v>
      </c>
    </row>
    <row r="279" spans="1:7" ht="26.4" x14ac:dyDescent="0.25">
      <c r="A279" s="44">
        <v>269</v>
      </c>
      <c r="B279" s="94" t="s">
        <v>49</v>
      </c>
      <c r="C279" s="7">
        <v>901</v>
      </c>
      <c r="D279" s="3">
        <v>1004</v>
      </c>
      <c r="E279" s="4" t="s">
        <v>369</v>
      </c>
      <c r="F279" s="4" t="s">
        <v>48</v>
      </c>
      <c r="G279" s="158">
        <v>775</v>
      </c>
    </row>
    <row r="280" spans="1:7" ht="26.4" x14ac:dyDescent="0.25">
      <c r="A280" s="44">
        <v>270</v>
      </c>
      <c r="B280" s="95" t="s">
        <v>389</v>
      </c>
      <c r="C280" s="5">
        <v>901</v>
      </c>
      <c r="D280" s="1">
        <v>1004</v>
      </c>
      <c r="E280" s="2" t="s">
        <v>428</v>
      </c>
      <c r="F280" s="2"/>
      <c r="G280" s="157">
        <f>G281</f>
        <v>300</v>
      </c>
    </row>
    <row r="281" spans="1:7" ht="39.6" x14ac:dyDescent="0.25">
      <c r="A281" s="44">
        <v>271</v>
      </c>
      <c r="B281" s="5" t="s">
        <v>437</v>
      </c>
      <c r="C281" s="5">
        <v>901</v>
      </c>
      <c r="D281" s="1">
        <v>1004</v>
      </c>
      <c r="E281" s="2" t="s">
        <v>390</v>
      </c>
      <c r="F281" s="2"/>
      <c r="G281" s="157">
        <f>G282</f>
        <v>300</v>
      </c>
    </row>
    <row r="282" spans="1:7" ht="26.4" x14ac:dyDescent="0.25">
      <c r="A282" s="44">
        <v>272</v>
      </c>
      <c r="B282" s="94" t="s">
        <v>49</v>
      </c>
      <c r="C282" s="7">
        <v>901</v>
      </c>
      <c r="D282" s="3">
        <v>1004</v>
      </c>
      <c r="E282" s="4" t="s">
        <v>390</v>
      </c>
      <c r="F282" s="4" t="s">
        <v>48</v>
      </c>
      <c r="G282" s="158">
        <v>300</v>
      </c>
    </row>
    <row r="283" spans="1:7" ht="13.8" x14ac:dyDescent="0.25">
      <c r="A283" s="44">
        <v>273</v>
      </c>
      <c r="B283" s="88" t="s">
        <v>156</v>
      </c>
      <c r="C283" s="5">
        <v>901</v>
      </c>
      <c r="D283" s="1">
        <v>1004</v>
      </c>
      <c r="E283" s="2" t="s">
        <v>189</v>
      </c>
      <c r="F283" s="2"/>
      <c r="G283" s="157">
        <f>G284</f>
        <v>447.4</v>
      </c>
    </row>
    <row r="284" spans="1:7" ht="26.25" customHeight="1" x14ac:dyDescent="0.25">
      <c r="A284" s="44">
        <v>274</v>
      </c>
      <c r="B284" s="88" t="s">
        <v>564</v>
      </c>
      <c r="C284" s="5">
        <v>901</v>
      </c>
      <c r="D284" s="1">
        <v>1004</v>
      </c>
      <c r="E284" s="2" t="s">
        <v>563</v>
      </c>
      <c r="F284" s="2"/>
      <c r="G284" s="157">
        <f>G285</f>
        <v>447.4</v>
      </c>
    </row>
    <row r="285" spans="1:7" ht="13.8" x14ac:dyDescent="0.25">
      <c r="A285" s="44">
        <v>275</v>
      </c>
      <c r="B285" s="94" t="s">
        <v>52</v>
      </c>
      <c r="C285" s="7">
        <v>901</v>
      </c>
      <c r="D285" s="3">
        <v>1004</v>
      </c>
      <c r="E285" s="4" t="s">
        <v>563</v>
      </c>
      <c r="F285" s="4" t="s">
        <v>51</v>
      </c>
      <c r="G285" s="158">
        <v>447.4</v>
      </c>
    </row>
    <row r="286" spans="1:7" s="21" customFormat="1" ht="13.8" x14ac:dyDescent="0.25">
      <c r="A286" s="44">
        <v>276</v>
      </c>
      <c r="B286" s="5" t="s">
        <v>42</v>
      </c>
      <c r="C286" s="5">
        <v>901</v>
      </c>
      <c r="D286" s="1">
        <v>1006</v>
      </c>
      <c r="E286" s="10"/>
      <c r="F286" s="10"/>
      <c r="G286" s="157">
        <f>G287</f>
        <v>9242</v>
      </c>
    </row>
    <row r="287" spans="1:7" s="21" customFormat="1" ht="26.4" x14ac:dyDescent="0.25">
      <c r="A287" s="44">
        <v>277</v>
      </c>
      <c r="B287" s="95" t="s">
        <v>662</v>
      </c>
      <c r="C287" s="5">
        <v>901</v>
      </c>
      <c r="D287" s="1">
        <v>1006</v>
      </c>
      <c r="E287" s="2" t="s">
        <v>195</v>
      </c>
      <c r="F287" s="2"/>
      <c r="G287" s="157">
        <f>G288+G292+G295</f>
        <v>9242</v>
      </c>
    </row>
    <row r="288" spans="1:7" s="21" customFormat="1" ht="39.6" x14ac:dyDescent="0.25">
      <c r="A288" s="44">
        <v>278</v>
      </c>
      <c r="B288" s="28" t="s">
        <v>166</v>
      </c>
      <c r="C288" s="5">
        <v>901</v>
      </c>
      <c r="D288" s="1">
        <v>1006</v>
      </c>
      <c r="E288" s="2" t="s">
        <v>194</v>
      </c>
      <c r="F288" s="2"/>
      <c r="G288" s="157">
        <f>G289</f>
        <v>215</v>
      </c>
    </row>
    <row r="289" spans="1:7" ht="39.6" x14ac:dyDescent="0.25">
      <c r="A289" s="44">
        <v>279</v>
      </c>
      <c r="B289" s="5" t="s">
        <v>168</v>
      </c>
      <c r="C289" s="5">
        <v>901</v>
      </c>
      <c r="D289" s="1">
        <v>1006</v>
      </c>
      <c r="E289" s="32" t="s">
        <v>309</v>
      </c>
      <c r="F289" s="2"/>
      <c r="G289" s="157">
        <f>G290</f>
        <v>215</v>
      </c>
    </row>
    <row r="290" spans="1:7" s="20" customFormat="1" ht="26.4" x14ac:dyDescent="0.25">
      <c r="A290" s="44">
        <v>280</v>
      </c>
      <c r="B290" s="7" t="s">
        <v>634</v>
      </c>
      <c r="C290" s="7">
        <v>901</v>
      </c>
      <c r="D290" s="3">
        <v>1006</v>
      </c>
      <c r="E290" s="52" t="s">
        <v>309</v>
      </c>
      <c r="F290" s="4" t="s">
        <v>72</v>
      </c>
      <c r="G290" s="158">
        <v>215</v>
      </c>
    </row>
    <row r="291" spans="1:7" s="21" customFormat="1" ht="39.6" x14ac:dyDescent="0.25">
      <c r="A291" s="44">
        <v>281</v>
      </c>
      <c r="B291" s="28" t="s">
        <v>687</v>
      </c>
      <c r="C291" s="5">
        <v>901</v>
      </c>
      <c r="D291" s="1">
        <v>1006</v>
      </c>
      <c r="E291" s="2" t="s">
        <v>310</v>
      </c>
      <c r="F291" s="2"/>
      <c r="G291" s="157">
        <f>G292+G295</f>
        <v>9027</v>
      </c>
    </row>
    <row r="292" spans="1:7" ht="39.6" x14ac:dyDescent="0.25">
      <c r="A292" s="44">
        <v>282</v>
      </c>
      <c r="B292" s="88" t="s">
        <v>542</v>
      </c>
      <c r="C292" s="5">
        <v>901</v>
      </c>
      <c r="D292" s="1">
        <v>1006</v>
      </c>
      <c r="E292" s="10" t="s">
        <v>327</v>
      </c>
      <c r="F292" s="2"/>
      <c r="G292" s="157">
        <f>G293+G294</f>
        <v>757</v>
      </c>
    </row>
    <row r="293" spans="1:7" ht="22.5" customHeight="1" x14ac:dyDescent="0.25">
      <c r="A293" s="44">
        <v>283</v>
      </c>
      <c r="B293" s="7" t="s">
        <v>45</v>
      </c>
      <c r="C293" s="7">
        <v>901</v>
      </c>
      <c r="D293" s="3">
        <v>1006</v>
      </c>
      <c r="E293" s="4" t="s">
        <v>327</v>
      </c>
      <c r="F293" s="4" t="s">
        <v>44</v>
      </c>
      <c r="G293" s="159">
        <v>684</v>
      </c>
    </row>
    <row r="294" spans="1:7" ht="27" customHeight="1" x14ac:dyDescent="0.25">
      <c r="A294" s="44">
        <v>284</v>
      </c>
      <c r="B294" s="7" t="s">
        <v>77</v>
      </c>
      <c r="C294" s="7">
        <v>901</v>
      </c>
      <c r="D294" s="3">
        <v>1006</v>
      </c>
      <c r="E294" s="4" t="s">
        <v>327</v>
      </c>
      <c r="F294" s="4">
        <v>240</v>
      </c>
      <c r="G294" s="159">
        <v>73</v>
      </c>
    </row>
    <row r="295" spans="1:7" ht="40.5" customHeight="1" x14ac:dyDescent="0.25">
      <c r="A295" s="44">
        <v>285</v>
      </c>
      <c r="B295" s="88" t="s">
        <v>543</v>
      </c>
      <c r="C295" s="5">
        <v>901</v>
      </c>
      <c r="D295" s="1">
        <v>1006</v>
      </c>
      <c r="E295" s="2" t="s">
        <v>328</v>
      </c>
      <c r="F295" s="2"/>
      <c r="G295" s="157">
        <f>G296+G297</f>
        <v>8270</v>
      </c>
    </row>
    <row r="296" spans="1:7" ht="18.75" customHeight="1" x14ac:dyDescent="0.25">
      <c r="A296" s="44">
        <v>286</v>
      </c>
      <c r="B296" s="7" t="s">
        <v>45</v>
      </c>
      <c r="C296" s="7">
        <v>901</v>
      </c>
      <c r="D296" s="3">
        <v>1006</v>
      </c>
      <c r="E296" s="4" t="s">
        <v>328</v>
      </c>
      <c r="F296" s="4" t="s">
        <v>44</v>
      </c>
      <c r="G296" s="159">
        <v>5598</v>
      </c>
    </row>
    <row r="297" spans="1:7" ht="27.75" customHeight="1" x14ac:dyDescent="0.25">
      <c r="A297" s="44">
        <v>287</v>
      </c>
      <c r="B297" s="7" t="s">
        <v>77</v>
      </c>
      <c r="C297" s="7">
        <v>901</v>
      </c>
      <c r="D297" s="3">
        <v>1006</v>
      </c>
      <c r="E297" s="4" t="s">
        <v>328</v>
      </c>
      <c r="F297" s="4">
        <v>240</v>
      </c>
      <c r="G297" s="159">
        <v>2672</v>
      </c>
    </row>
    <row r="298" spans="1:7" ht="15.75" customHeight="1" x14ac:dyDescent="0.25">
      <c r="A298" s="44">
        <v>288</v>
      </c>
      <c r="B298" s="24" t="s">
        <v>34</v>
      </c>
      <c r="C298" s="5">
        <v>901</v>
      </c>
      <c r="D298" s="1">
        <v>1100</v>
      </c>
      <c r="E298" s="10"/>
      <c r="F298" s="10"/>
      <c r="G298" s="157">
        <f>G299</f>
        <v>58255.4</v>
      </c>
    </row>
    <row r="299" spans="1:7" ht="12.75" customHeight="1" x14ac:dyDescent="0.25">
      <c r="A299" s="44">
        <v>289</v>
      </c>
      <c r="B299" s="5" t="s">
        <v>41</v>
      </c>
      <c r="C299" s="5">
        <v>901</v>
      </c>
      <c r="D299" s="1">
        <v>1102</v>
      </c>
      <c r="E299" s="10"/>
      <c r="F299" s="10"/>
      <c r="G299" s="157">
        <f>G300+G316</f>
        <v>58255.4</v>
      </c>
    </row>
    <row r="300" spans="1:7" ht="26.4" x14ac:dyDescent="0.25">
      <c r="A300" s="44">
        <v>290</v>
      </c>
      <c r="B300" s="28" t="s">
        <v>654</v>
      </c>
      <c r="C300" s="5">
        <v>901</v>
      </c>
      <c r="D300" s="1">
        <v>1102</v>
      </c>
      <c r="E300" s="10" t="s">
        <v>292</v>
      </c>
      <c r="F300" s="10"/>
      <c r="G300" s="157">
        <f>G301+G306+G309+G312+G314</f>
        <v>57331.4</v>
      </c>
    </row>
    <row r="301" spans="1:7" s="21" customFormat="1" ht="26.4" x14ac:dyDescent="0.25">
      <c r="A301" s="44">
        <v>291</v>
      </c>
      <c r="B301" s="5" t="s">
        <v>144</v>
      </c>
      <c r="C301" s="5">
        <v>901</v>
      </c>
      <c r="D301" s="1">
        <v>1102</v>
      </c>
      <c r="E301" s="10" t="s">
        <v>311</v>
      </c>
      <c r="F301" s="10"/>
      <c r="G301" s="157">
        <f>G304+G302+G303+G305</f>
        <v>55571.5</v>
      </c>
    </row>
    <row r="302" spans="1:7" s="21" customFormat="1" ht="13.8" x14ac:dyDescent="0.25">
      <c r="A302" s="44">
        <v>292</v>
      </c>
      <c r="B302" s="94" t="s">
        <v>45</v>
      </c>
      <c r="C302" s="7">
        <v>901</v>
      </c>
      <c r="D302" s="55">
        <v>1102</v>
      </c>
      <c r="E302" s="12" t="s">
        <v>311</v>
      </c>
      <c r="F302" s="4" t="s">
        <v>44</v>
      </c>
      <c r="G302" s="158">
        <v>15942.2</v>
      </c>
    </row>
    <row r="303" spans="1:7" s="21" customFormat="1" ht="26.4" x14ac:dyDescent="0.25">
      <c r="A303" s="44">
        <v>293</v>
      </c>
      <c r="B303" s="94" t="s">
        <v>77</v>
      </c>
      <c r="C303" s="7">
        <v>901</v>
      </c>
      <c r="D303" s="55">
        <v>1102</v>
      </c>
      <c r="E303" s="12" t="s">
        <v>311</v>
      </c>
      <c r="F303" s="4">
        <v>240</v>
      </c>
      <c r="G303" s="158">
        <v>1917.8</v>
      </c>
    </row>
    <row r="304" spans="1:7" s="20" customFormat="1" ht="12.75" customHeight="1" x14ac:dyDescent="0.25">
      <c r="A304" s="44">
        <v>294</v>
      </c>
      <c r="B304" s="7" t="s">
        <v>86</v>
      </c>
      <c r="C304" s="7">
        <v>901</v>
      </c>
      <c r="D304" s="3">
        <v>1102</v>
      </c>
      <c r="E304" s="12" t="s">
        <v>311</v>
      </c>
      <c r="F304" s="4" t="s">
        <v>85</v>
      </c>
      <c r="G304" s="158">
        <v>37656.5</v>
      </c>
    </row>
    <row r="305" spans="1:7" s="20" customFormat="1" ht="12.75" customHeight="1" x14ac:dyDescent="0.25">
      <c r="A305" s="44">
        <v>295</v>
      </c>
      <c r="B305" s="94" t="s">
        <v>80</v>
      </c>
      <c r="C305" s="7">
        <v>901</v>
      </c>
      <c r="D305" s="55">
        <v>1102</v>
      </c>
      <c r="E305" s="12" t="s">
        <v>311</v>
      </c>
      <c r="F305" s="4" t="s">
        <v>79</v>
      </c>
      <c r="G305" s="158">
        <v>55</v>
      </c>
    </row>
    <row r="306" spans="1:7" ht="40.5" customHeight="1" x14ac:dyDescent="0.25">
      <c r="A306" s="44">
        <v>296</v>
      </c>
      <c r="B306" s="5" t="s">
        <v>145</v>
      </c>
      <c r="C306" s="5">
        <v>901</v>
      </c>
      <c r="D306" s="1">
        <v>1102</v>
      </c>
      <c r="E306" s="2" t="s">
        <v>294</v>
      </c>
      <c r="F306" s="2"/>
      <c r="G306" s="157">
        <f>G308+G307</f>
        <v>1550</v>
      </c>
    </row>
    <row r="307" spans="1:7" ht="13.8" x14ac:dyDescent="0.25">
      <c r="A307" s="44">
        <v>297</v>
      </c>
      <c r="B307" s="94" t="s">
        <v>45</v>
      </c>
      <c r="C307" s="7">
        <v>901</v>
      </c>
      <c r="D307" s="55">
        <v>1102</v>
      </c>
      <c r="E307" s="12" t="s">
        <v>294</v>
      </c>
      <c r="F307" s="4" t="s">
        <v>44</v>
      </c>
      <c r="G307" s="158">
        <v>500</v>
      </c>
    </row>
    <row r="308" spans="1:7" s="23" customFormat="1" ht="26.4" x14ac:dyDescent="0.25">
      <c r="A308" s="44">
        <v>298</v>
      </c>
      <c r="B308" s="94" t="s">
        <v>77</v>
      </c>
      <c r="C308" s="7">
        <v>901</v>
      </c>
      <c r="D308" s="3">
        <v>1102</v>
      </c>
      <c r="E308" s="12" t="s">
        <v>294</v>
      </c>
      <c r="F308" s="4" t="s">
        <v>78</v>
      </c>
      <c r="G308" s="158">
        <v>1050</v>
      </c>
    </row>
    <row r="309" spans="1:7" s="21" customFormat="1" ht="39.6" x14ac:dyDescent="0.25">
      <c r="A309" s="44">
        <v>299</v>
      </c>
      <c r="B309" s="5" t="s">
        <v>151</v>
      </c>
      <c r="C309" s="5">
        <v>901</v>
      </c>
      <c r="D309" s="1">
        <v>1102</v>
      </c>
      <c r="E309" s="2" t="s">
        <v>312</v>
      </c>
      <c r="F309" s="2"/>
      <c r="G309" s="157">
        <f>G311+G310</f>
        <v>35</v>
      </c>
    </row>
    <row r="310" spans="1:7" s="21" customFormat="1" ht="13.8" x14ac:dyDescent="0.25">
      <c r="A310" s="44">
        <v>300</v>
      </c>
      <c r="B310" s="94" t="s">
        <v>45</v>
      </c>
      <c r="C310" s="7">
        <v>901</v>
      </c>
      <c r="D310" s="55">
        <v>1102</v>
      </c>
      <c r="E310" s="12" t="s">
        <v>312</v>
      </c>
      <c r="F310" s="4" t="s">
        <v>44</v>
      </c>
      <c r="G310" s="158">
        <v>10</v>
      </c>
    </row>
    <row r="311" spans="1:7" s="23" customFormat="1" ht="26.4" x14ac:dyDescent="0.25">
      <c r="A311" s="44">
        <v>301</v>
      </c>
      <c r="B311" s="94" t="s">
        <v>77</v>
      </c>
      <c r="C311" s="7">
        <v>901</v>
      </c>
      <c r="D311" s="3">
        <v>1102</v>
      </c>
      <c r="E311" s="12" t="s">
        <v>312</v>
      </c>
      <c r="F311" s="4" t="s">
        <v>78</v>
      </c>
      <c r="G311" s="158">
        <v>25</v>
      </c>
    </row>
    <row r="312" spans="1:7" s="23" customFormat="1" ht="26.4" x14ac:dyDescent="0.25">
      <c r="A312" s="44">
        <v>302</v>
      </c>
      <c r="B312" s="88" t="s">
        <v>581</v>
      </c>
      <c r="C312" s="5">
        <v>901</v>
      </c>
      <c r="D312" s="54">
        <v>1102</v>
      </c>
      <c r="E312" s="10" t="s">
        <v>580</v>
      </c>
      <c r="F312" s="2"/>
      <c r="G312" s="157">
        <f>G313</f>
        <v>122.4</v>
      </c>
    </row>
    <row r="313" spans="1:7" s="23" customFormat="1" ht="13.8" x14ac:dyDescent="0.25">
      <c r="A313" s="44">
        <v>303</v>
      </c>
      <c r="B313" s="94" t="s">
        <v>86</v>
      </c>
      <c r="C313" s="7">
        <v>901</v>
      </c>
      <c r="D313" s="55">
        <v>1102</v>
      </c>
      <c r="E313" s="12" t="s">
        <v>580</v>
      </c>
      <c r="F313" s="4" t="s">
        <v>85</v>
      </c>
      <c r="G313" s="159">
        <v>122.4</v>
      </c>
    </row>
    <row r="314" spans="1:7" s="23" customFormat="1" ht="40.5" customHeight="1" x14ac:dyDescent="0.25">
      <c r="A314" s="44">
        <v>304</v>
      </c>
      <c r="B314" s="88" t="s">
        <v>670</v>
      </c>
      <c r="C314" s="5">
        <v>901</v>
      </c>
      <c r="D314" s="54">
        <v>1102</v>
      </c>
      <c r="E314" s="10" t="s">
        <v>565</v>
      </c>
      <c r="F314" s="4"/>
      <c r="G314" s="157">
        <f>G315</f>
        <v>52.5</v>
      </c>
    </row>
    <row r="315" spans="1:7" s="23" customFormat="1" ht="13.8" x14ac:dyDescent="0.25">
      <c r="A315" s="44">
        <v>305</v>
      </c>
      <c r="B315" s="94" t="s">
        <v>86</v>
      </c>
      <c r="C315" s="7">
        <v>901</v>
      </c>
      <c r="D315" s="55">
        <v>1102</v>
      </c>
      <c r="E315" s="12" t="s">
        <v>565</v>
      </c>
      <c r="F315" s="4" t="s">
        <v>85</v>
      </c>
      <c r="G315" s="158">
        <v>52.5</v>
      </c>
    </row>
    <row r="316" spans="1:7" s="23" customFormat="1" ht="13.8" x14ac:dyDescent="0.25">
      <c r="A316" s="44">
        <v>306</v>
      </c>
      <c r="B316" s="88" t="s">
        <v>156</v>
      </c>
      <c r="C316" s="5">
        <v>901</v>
      </c>
      <c r="D316" s="54">
        <v>1102</v>
      </c>
      <c r="E316" s="2" t="s">
        <v>189</v>
      </c>
      <c r="F316" s="2"/>
      <c r="G316" s="157">
        <f>G317</f>
        <v>924</v>
      </c>
    </row>
    <row r="317" spans="1:7" s="23" customFormat="1" ht="26.4" x14ac:dyDescent="0.25">
      <c r="A317" s="44">
        <v>307</v>
      </c>
      <c r="B317" s="88" t="s">
        <v>392</v>
      </c>
      <c r="C317" s="5">
        <v>901</v>
      </c>
      <c r="D317" s="54">
        <v>1102</v>
      </c>
      <c r="E317" s="10" t="s">
        <v>391</v>
      </c>
      <c r="F317" s="4"/>
      <c r="G317" s="157">
        <f>G318</f>
        <v>924</v>
      </c>
    </row>
    <row r="318" spans="1:7" s="23" customFormat="1" ht="13.8" x14ac:dyDescent="0.25">
      <c r="A318" s="44">
        <v>308</v>
      </c>
      <c r="B318" s="94" t="s">
        <v>52</v>
      </c>
      <c r="C318" s="7">
        <v>901</v>
      </c>
      <c r="D318" s="55">
        <v>1102</v>
      </c>
      <c r="E318" s="12" t="s">
        <v>391</v>
      </c>
      <c r="F318" s="4" t="s">
        <v>51</v>
      </c>
      <c r="G318" s="158">
        <v>924</v>
      </c>
    </row>
    <row r="319" spans="1:7" ht="15.6" x14ac:dyDescent="0.25">
      <c r="A319" s="44">
        <v>309</v>
      </c>
      <c r="B319" s="24" t="s">
        <v>71</v>
      </c>
      <c r="C319" s="5">
        <v>901</v>
      </c>
      <c r="D319" s="1">
        <v>1200</v>
      </c>
      <c r="E319" s="12"/>
      <c r="F319" s="30"/>
      <c r="G319" s="157">
        <f>G320</f>
        <v>550</v>
      </c>
    </row>
    <row r="320" spans="1:7" s="21" customFormat="1" ht="12.75" customHeight="1" x14ac:dyDescent="0.25">
      <c r="A320" s="44">
        <v>310</v>
      </c>
      <c r="B320" s="88" t="s">
        <v>102</v>
      </c>
      <c r="C320" s="5">
        <v>901</v>
      </c>
      <c r="D320" s="1">
        <v>1202</v>
      </c>
      <c r="E320" s="10"/>
      <c r="F320" s="41"/>
      <c r="G320" s="157">
        <f>G321</f>
        <v>550</v>
      </c>
    </row>
    <row r="321" spans="1:7" s="21" customFormat="1" ht="14.25" customHeight="1" x14ac:dyDescent="0.25">
      <c r="A321" s="44">
        <v>311</v>
      </c>
      <c r="B321" s="5" t="s">
        <v>156</v>
      </c>
      <c r="C321" s="5">
        <v>901</v>
      </c>
      <c r="D321" s="1">
        <v>1202</v>
      </c>
      <c r="E321" s="2" t="s">
        <v>189</v>
      </c>
      <c r="F321" s="2"/>
      <c r="G321" s="157">
        <f>G322</f>
        <v>550</v>
      </c>
    </row>
    <row r="322" spans="1:7" s="21" customFormat="1" ht="25.5" customHeight="1" x14ac:dyDescent="0.25">
      <c r="A322" s="44">
        <v>312</v>
      </c>
      <c r="B322" s="95" t="s">
        <v>70</v>
      </c>
      <c r="C322" s="5">
        <v>901</v>
      </c>
      <c r="D322" s="1">
        <v>1202</v>
      </c>
      <c r="E322" s="10" t="s">
        <v>313</v>
      </c>
      <c r="F322" s="41"/>
      <c r="G322" s="157">
        <f>G323</f>
        <v>550</v>
      </c>
    </row>
    <row r="323" spans="1:7" ht="39.6" x14ac:dyDescent="0.25">
      <c r="A323" s="44">
        <v>313</v>
      </c>
      <c r="B323" s="7" t="s">
        <v>518</v>
      </c>
      <c r="C323" s="7">
        <v>901</v>
      </c>
      <c r="D323" s="3">
        <v>1202</v>
      </c>
      <c r="E323" s="12" t="s">
        <v>313</v>
      </c>
      <c r="F323" s="4" t="s">
        <v>56</v>
      </c>
      <c r="G323" s="158">
        <v>550</v>
      </c>
    </row>
    <row r="324" spans="1:7" ht="15.6" x14ac:dyDescent="0.3">
      <c r="A324" s="44">
        <v>314</v>
      </c>
      <c r="B324" s="51" t="s">
        <v>520</v>
      </c>
      <c r="C324" s="5">
        <v>901</v>
      </c>
      <c r="D324" s="1">
        <v>1300</v>
      </c>
      <c r="E324" s="10"/>
      <c r="F324" s="10"/>
      <c r="G324" s="157">
        <f>G325</f>
        <v>9.1999999999999993</v>
      </c>
    </row>
    <row r="325" spans="1:7" ht="13.8" x14ac:dyDescent="0.25">
      <c r="A325" s="44">
        <v>315</v>
      </c>
      <c r="B325" s="8" t="s">
        <v>521</v>
      </c>
      <c r="C325" s="5">
        <v>901</v>
      </c>
      <c r="D325" s="1">
        <v>1301</v>
      </c>
      <c r="E325" s="2"/>
      <c r="F325" s="2"/>
      <c r="G325" s="157">
        <f>G326</f>
        <v>9.1999999999999993</v>
      </c>
    </row>
    <row r="326" spans="1:7" ht="26.4" x14ac:dyDescent="0.25">
      <c r="A326" s="44">
        <v>316</v>
      </c>
      <c r="B326" s="28" t="s">
        <v>661</v>
      </c>
      <c r="C326" s="5">
        <v>901</v>
      </c>
      <c r="D326" s="1">
        <v>1301</v>
      </c>
      <c r="E326" s="2" t="s">
        <v>252</v>
      </c>
      <c r="F326" s="2"/>
      <c r="G326" s="157">
        <f>G327</f>
        <v>9.1999999999999993</v>
      </c>
    </row>
    <row r="327" spans="1:7" ht="26.4" x14ac:dyDescent="0.25">
      <c r="A327" s="44">
        <v>317</v>
      </c>
      <c r="B327" s="5" t="s">
        <v>110</v>
      </c>
      <c r="C327" s="5">
        <v>901</v>
      </c>
      <c r="D327" s="1">
        <v>1301</v>
      </c>
      <c r="E327" s="2" t="s">
        <v>314</v>
      </c>
      <c r="F327" s="2"/>
      <c r="G327" s="157">
        <f>G328</f>
        <v>9.1999999999999993</v>
      </c>
    </row>
    <row r="328" spans="1:7" ht="12.75" customHeight="1" x14ac:dyDescent="0.25">
      <c r="A328" s="44">
        <v>318</v>
      </c>
      <c r="B328" s="7" t="s">
        <v>83</v>
      </c>
      <c r="C328" s="7">
        <v>901</v>
      </c>
      <c r="D328" s="3">
        <v>1301</v>
      </c>
      <c r="E328" s="4" t="s">
        <v>314</v>
      </c>
      <c r="F328" s="4" t="s">
        <v>82</v>
      </c>
      <c r="G328" s="158">
        <v>9.1999999999999993</v>
      </c>
    </row>
    <row r="329" spans="1:7" ht="46.8" x14ac:dyDescent="0.25">
      <c r="A329" s="44">
        <v>319</v>
      </c>
      <c r="B329" s="129" t="s">
        <v>626</v>
      </c>
      <c r="C329" s="28">
        <v>902</v>
      </c>
      <c r="D329" s="1"/>
      <c r="E329" s="2"/>
      <c r="F329" s="2"/>
      <c r="G329" s="156">
        <f>G330+G359+G336</f>
        <v>16528.399999999998</v>
      </c>
    </row>
    <row r="330" spans="1:7" ht="15.6" x14ac:dyDescent="0.25">
      <c r="A330" s="44">
        <v>320</v>
      </c>
      <c r="B330" s="24" t="s">
        <v>4</v>
      </c>
      <c r="C330" s="28">
        <v>902</v>
      </c>
      <c r="D330" s="1">
        <v>100</v>
      </c>
      <c r="E330" s="2"/>
      <c r="F330" s="2"/>
      <c r="G330" s="156">
        <f>G331</f>
        <v>10028.599999999999</v>
      </c>
    </row>
    <row r="331" spans="1:7" ht="13.8" x14ac:dyDescent="0.25">
      <c r="A331" s="44">
        <v>321</v>
      </c>
      <c r="B331" s="5" t="s">
        <v>25</v>
      </c>
      <c r="C331" s="5">
        <v>902</v>
      </c>
      <c r="D331" s="1">
        <v>113</v>
      </c>
      <c r="E331" s="2"/>
      <c r="F331" s="2"/>
      <c r="G331" s="156">
        <f>G332</f>
        <v>10028.599999999999</v>
      </c>
    </row>
    <row r="332" spans="1:7" ht="39.75" customHeight="1" x14ac:dyDescent="0.25">
      <c r="A332" s="44">
        <v>322</v>
      </c>
      <c r="B332" s="28" t="s">
        <v>656</v>
      </c>
      <c r="C332" s="28">
        <v>902</v>
      </c>
      <c r="D332" s="9">
        <v>113</v>
      </c>
      <c r="E332" s="10" t="s">
        <v>258</v>
      </c>
      <c r="F332" s="10"/>
      <c r="G332" s="157">
        <f>G333</f>
        <v>10028.599999999999</v>
      </c>
    </row>
    <row r="333" spans="1:7" ht="28.5" customHeight="1" x14ac:dyDescent="0.25">
      <c r="A333" s="44">
        <v>323</v>
      </c>
      <c r="B333" s="5" t="s">
        <v>109</v>
      </c>
      <c r="C333" s="28">
        <v>902</v>
      </c>
      <c r="D333" s="1">
        <v>113</v>
      </c>
      <c r="E333" s="2" t="s">
        <v>320</v>
      </c>
      <c r="F333" s="2"/>
      <c r="G333" s="157">
        <f>G334+G335</f>
        <v>10028.599999999999</v>
      </c>
    </row>
    <row r="334" spans="1:7" ht="13.8" x14ac:dyDescent="0.25">
      <c r="A334" s="44">
        <v>324</v>
      </c>
      <c r="B334" s="7" t="s">
        <v>81</v>
      </c>
      <c r="C334" s="43">
        <v>902</v>
      </c>
      <c r="D334" s="3">
        <v>113</v>
      </c>
      <c r="E334" s="61" t="s">
        <v>320</v>
      </c>
      <c r="F334" s="4" t="s">
        <v>50</v>
      </c>
      <c r="G334" s="158">
        <v>9668.2999999999993</v>
      </c>
    </row>
    <row r="335" spans="1:7" ht="28.5" customHeight="1" x14ac:dyDescent="0.25">
      <c r="A335" s="44">
        <v>325</v>
      </c>
      <c r="B335" s="7" t="s">
        <v>77</v>
      </c>
      <c r="C335" s="43">
        <v>902</v>
      </c>
      <c r="D335" s="3">
        <v>113</v>
      </c>
      <c r="E335" s="61" t="s">
        <v>320</v>
      </c>
      <c r="F335" s="4">
        <v>240</v>
      </c>
      <c r="G335" s="158">
        <v>360.3</v>
      </c>
    </row>
    <row r="336" spans="1:7" ht="15.6" x14ac:dyDescent="0.25">
      <c r="A336" s="44">
        <v>326</v>
      </c>
      <c r="B336" s="93" t="s">
        <v>11</v>
      </c>
      <c r="C336" s="28">
        <v>902</v>
      </c>
      <c r="D336" s="54">
        <v>400</v>
      </c>
      <c r="E336" s="4"/>
      <c r="F336" s="4"/>
      <c r="G336" s="157">
        <f>G341+G345+G337</f>
        <v>2199.8000000000002</v>
      </c>
    </row>
    <row r="337" spans="1:7" ht="13.8" x14ac:dyDescent="0.25">
      <c r="A337" s="44">
        <v>327</v>
      </c>
      <c r="B337" s="88" t="s">
        <v>185</v>
      </c>
      <c r="C337" s="28">
        <v>902</v>
      </c>
      <c r="D337" s="54">
        <v>405</v>
      </c>
      <c r="E337" s="2"/>
      <c r="F337" s="2"/>
      <c r="G337" s="157">
        <f>G338</f>
        <v>0.8</v>
      </c>
    </row>
    <row r="338" spans="1:7" ht="39.6" x14ac:dyDescent="0.25">
      <c r="A338" s="44">
        <v>328</v>
      </c>
      <c r="B338" s="95" t="s">
        <v>656</v>
      </c>
      <c r="C338" s="28">
        <v>902</v>
      </c>
      <c r="D338" s="54">
        <v>405</v>
      </c>
      <c r="E338" s="10" t="s">
        <v>258</v>
      </c>
      <c r="F338" s="10"/>
      <c r="G338" s="157">
        <f>G339</f>
        <v>0.8</v>
      </c>
    </row>
    <row r="339" spans="1:7" ht="39.6" x14ac:dyDescent="0.25">
      <c r="A339" s="44">
        <v>329</v>
      </c>
      <c r="B339" s="95" t="s">
        <v>683</v>
      </c>
      <c r="C339" s="28">
        <v>902</v>
      </c>
      <c r="D339" s="54">
        <v>405</v>
      </c>
      <c r="E339" s="2" t="s">
        <v>682</v>
      </c>
      <c r="F339" s="2"/>
      <c r="G339" s="157">
        <f>G340</f>
        <v>0.8</v>
      </c>
    </row>
    <row r="340" spans="1:7" ht="26.4" x14ac:dyDescent="0.25">
      <c r="A340" s="44">
        <v>330</v>
      </c>
      <c r="B340" s="94" t="s">
        <v>77</v>
      </c>
      <c r="C340" s="43">
        <v>902</v>
      </c>
      <c r="D340" s="55">
        <v>405</v>
      </c>
      <c r="E340" s="4" t="s">
        <v>682</v>
      </c>
      <c r="F340" s="4">
        <v>240</v>
      </c>
      <c r="G340" s="158">
        <v>0.8</v>
      </c>
    </row>
    <row r="341" spans="1:7" ht="13.8" x14ac:dyDescent="0.25">
      <c r="A341" s="44">
        <v>331</v>
      </c>
      <c r="B341" s="88" t="s">
        <v>57</v>
      </c>
      <c r="C341" s="28">
        <v>902</v>
      </c>
      <c r="D341" s="54">
        <v>409</v>
      </c>
      <c r="E341" s="2"/>
      <c r="F341" s="2"/>
      <c r="G341" s="157">
        <f>G342</f>
        <v>200</v>
      </c>
    </row>
    <row r="342" spans="1:7" ht="38.25" customHeight="1" x14ac:dyDescent="0.25">
      <c r="A342" s="44">
        <v>332</v>
      </c>
      <c r="B342" s="95" t="s">
        <v>656</v>
      </c>
      <c r="C342" s="28">
        <v>902</v>
      </c>
      <c r="D342" s="54">
        <v>409</v>
      </c>
      <c r="E342" s="10" t="s">
        <v>258</v>
      </c>
      <c r="F342" s="10"/>
      <c r="G342" s="157">
        <f>G343</f>
        <v>200</v>
      </c>
    </row>
    <row r="343" spans="1:7" ht="52.8" x14ac:dyDescent="0.25">
      <c r="A343" s="44">
        <v>333</v>
      </c>
      <c r="B343" s="88" t="s">
        <v>118</v>
      </c>
      <c r="C343" s="28">
        <v>902</v>
      </c>
      <c r="D343" s="54">
        <v>409</v>
      </c>
      <c r="E343" s="10" t="s">
        <v>273</v>
      </c>
      <c r="F343" s="10"/>
      <c r="G343" s="157">
        <f>G344</f>
        <v>200</v>
      </c>
    </row>
    <row r="344" spans="1:7" ht="28.5" customHeight="1" x14ac:dyDescent="0.25">
      <c r="A344" s="44">
        <v>334</v>
      </c>
      <c r="B344" s="94" t="s">
        <v>77</v>
      </c>
      <c r="C344" s="43">
        <v>902</v>
      </c>
      <c r="D344" s="55">
        <v>409</v>
      </c>
      <c r="E344" s="12" t="s">
        <v>273</v>
      </c>
      <c r="F344" s="12" t="s">
        <v>78</v>
      </c>
      <c r="G344" s="158">
        <v>200</v>
      </c>
    </row>
    <row r="345" spans="1:7" ht="13.8" x14ac:dyDescent="0.25">
      <c r="A345" s="44">
        <v>335</v>
      </c>
      <c r="B345" s="5" t="s">
        <v>67</v>
      </c>
      <c r="C345" s="5">
        <v>902</v>
      </c>
      <c r="D345" s="1">
        <v>412</v>
      </c>
      <c r="E345" s="2"/>
      <c r="F345" s="4"/>
      <c r="G345" s="157">
        <f>G346</f>
        <v>1999</v>
      </c>
    </row>
    <row r="346" spans="1:7" ht="39.75" customHeight="1" x14ac:dyDescent="0.25">
      <c r="A346" s="44">
        <v>336</v>
      </c>
      <c r="B346" s="28" t="s">
        <v>656</v>
      </c>
      <c r="C346" s="28">
        <v>902</v>
      </c>
      <c r="D346" s="9">
        <v>412</v>
      </c>
      <c r="E346" s="10" t="s">
        <v>258</v>
      </c>
      <c r="F346" s="10"/>
      <c r="G346" s="157">
        <f>G347+G349+G353+G351+G355+G357</f>
        <v>1999</v>
      </c>
    </row>
    <row r="347" spans="1:7" ht="40.5" customHeight="1" x14ac:dyDescent="0.25">
      <c r="A347" s="44">
        <v>337</v>
      </c>
      <c r="B347" s="88" t="s">
        <v>181</v>
      </c>
      <c r="C347" s="28">
        <v>902</v>
      </c>
      <c r="D347" s="9">
        <v>412</v>
      </c>
      <c r="E347" s="10" t="s">
        <v>272</v>
      </c>
      <c r="F347" s="10"/>
      <c r="G347" s="157">
        <f>G348</f>
        <v>500</v>
      </c>
    </row>
    <row r="348" spans="1:7" s="20" customFormat="1" ht="26.4" x14ac:dyDescent="0.25">
      <c r="A348" s="44">
        <v>338</v>
      </c>
      <c r="B348" s="7" t="s">
        <v>77</v>
      </c>
      <c r="C348" s="43">
        <v>902</v>
      </c>
      <c r="D348" s="11">
        <v>412</v>
      </c>
      <c r="E348" s="12" t="s">
        <v>272</v>
      </c>
      <c r="F348" s="12" t="s">
        <v>78</v>
      </c>
      <c r="G348" s="158">
        <v>500</v>
      </c>
    </row>
    <row r="349" spans="1:7" ht="52.8" x14ac:dyDescent="0.25">
      <c r="A349" s="44">
        <v>339</v>
      </c>
      <c r="B349" s="5" t="s">
        <v>118</v>
      </c>
      <c r="C349" s="28">
        <v>902</v>
      </c>
      <c r="D349" s="9">
        <v>412</v>
      </c>
      <c r="E349" s="10" t="s">
        <v>273</v>
      </c>
      <c r="F349" s="10"/>
      <c r="G349" s="157">
        <f>G350</f>
        <v>300</v>
      </c>
    </row>
    <row r="350" spans="1:7" s="20" customFormat="1" ht="26.4" x14ac:dyDescent="0.25">
      <c r="A350" s="44">
        <v>340</v>
      </c>
      <c r="B350" s="7" t="s">
        <v>77</v>
      </c>
      <c r="C350" s="43">
        <v>902</v>
      </c>
      <c r="D350" s="11">
        <v>412</v>
      </c>
      <c r="E350" s="12" t="s">
        <v>273</v>
      </c>
      <c r="F350" s="12" t="s">
        <v>78</v>
      </c>
      <c r="G350" s="158">
        <v>300</v>
      </c>
    </row>
    <row r="351" spans="1:7" s="20" customFormat="1" ht="39.6" x14ac:dyDescent="0.25">
      <c r="A351" s="44">
        <v>341</v>
      </c>
      <c r="B351" s="88" t="s">
        <v>601</v>
      </c>
      <c r="C351" s="28">
        <v>902</v>
      </c>
      <c r="D351" s="90">
        <v>412</v>
      </c>
      <c r="E351" s="10" t="s">
        <v>600</v>
      </c>
      <c r="F351" s="10"/>
      <c r="G351" s="157">
        <f>G352</f>
        <v>100</v>
      </c>
    </row>
    <row r="352" spans="1:7" s="20" customFormat="1" ht="26.4" x14ac:dyDescent="0.25">
      <c r="A352" s="44">
        <v>342</v>
      </c>
      <c r="B352" s="94" t="s">
        <v>77</v>
      </c>
      <c r="C352" s="43">
        <v>902</v>
      </c>
      <c r="D352" s="91">
        <v>412</v>
      </c>
      <c r="E352" s="12" t="s">
        <v>600</v>
      </c>
      <c r="F352" s="12" t="s">
        <v>78</v>
      </c>
      <c r="G352" s="158">
        <v>100</v>
      </c>
    </row>
    <row r="353" spans="1:7" s="21" customFormat="1" ht="39.6" x14ac:dyDescent="0.25">
      <c r="A353" s="44">
        <v>343</v>
      </c>
      <c r="B353" s="5" t="s">
        <v>334</v>
      </c>
      <c r="C353" s="28">
        <v>902</v>
      </c>
      <c r="D353" s="9">
        <v>412</v>
      </c>
      <c r="E353" s="85" t="s">
        <v>657</v>
      </c>
      <c r="F353" s="10"/>
      <c r="G353" s="157">
        <f>G354</f>
        <v>199</v>
      </c>
    </row>
    <row r="354" spans="1:7" s="20" customFormat="1" ht="26.4" x14ac:dyDescent="0.25">
      <c r="A354" s="44">
        <v>344</v>
      </c>
      <c r="B354" s="7" t="s">
        <v>77</v>
      </c>
      <c r="C354" s="43">
        <v>902</v>
      </c>
      <c r="D354" s="11">
        <v>412</v>
      </c>
      <c r="E354" s="12" t="s">
        <v>657</v>
      </c>
      <c r="F354" s="12" t="s">
        <v>78</v>
      </c>
      <c r="G354" s="158">
        <v>199</v>
      </c>
    </row>
    <row r="355" spans="1:7" s="20" customFormat="1" ht="26.4" x14ac:dyDescent="0.25">
      <c r="A355" s="44">
        <v>345</v>
      </c>
      <c r="B355" s="88" t="s">
        <v>117</v>
      </c>
      <c r="C355" s="43">
        <v>902</v>
      </c>
      <c r="D355" s="90">
        <v>412</v>
      </c>
      <c r="E355" s="85" t="s">
        <v>333</v>
      </c>
      <c r="F355" s="10"/>
      <c r="G355" s="157">
        <f>G356</f>
        <v>600</v>
      </c>
    </row>
    <row r="356" spans="1:7" s="20" customFormat="1" ht="26.4" x14ac:dyDescent="0.25">
      <c r="A356" s="44">
        <v>346</v>
      </c>
      <c r="B356" s="94" t="s">
        <v>77</v>
      </c>
      <c r="C356" s="43">
        <v>902</v>
      </c>
      <c r="D356" s="91">
        <v>412</v>
      </c>
      <c r="E356" s="12" t="s">
        <v>333</v>
      </c>
      <c r="F356" s="4">
        <v>240</v>
      </c>
      <c r="G356" s="158">
        <v>600</v>
      </c>
    </row>
    <row r="357" spans="1:7" s="20" customFormat="1" ht="13.8" x14ac:dyDescent="0.25">
      <c r="A357" s="44">
        <v>347</v>
      </c>
      <c r="B357" s="88" t="s">
        <v>442</v>
      </c>
      <c r="C357" s="43">
        <v>902</v>
      </c>
      <c r="D357" s="90">
        <v>412</v>
      </c>
      <c r="E357" s="85" t="s">
        <v>658</v>
      </c>
      <c r="F357" s="2"/>
      <c r="G357" s="157">
        <f>G358</f>
        <v>300</v>
      </c>
    </row>
    <row r="358" spans="1:7" s="20" customFormat="1" ht="26.4" x14ac:dyDescent="0.25">
      <c r="A358" s="44">
        <v>348</v>
      </c>
      <c r="B358" s="94" t="s">
        <v>77</v>
      </c>
      <c r="C358" s="43">
        <v>902</v>
      </c>
      <c r="D358" s="91">
        <v>412</v>
      </c>
      <c r="E358" s="12" t="s">
        <v>658</v>
      </c>
      <c r="F358" s="4">
        <v>240</v>
      </c>
      <c r="G358" s="158">
        <v>300</v>
      </c>
    </row>
    <row r="359" spans="1:7" s="20" customFormat="1" ht="15.6" x14ac:dyDescent="0.25">
      <c r="A359" s="44">
        <v>349</v>
      </c>
      <c r="B359" s="24" t="s">
        <v>13</v>
      </c>
      <c r="C359" s="32" t="s">
        <v>475</v>
      </c>
      <c r="D359" s="32" t="s">
        <v>474</v>
      </c>
      <c r="E359" s="12"/>
      <c r="F359" s="12"/>
      <c r="G359" s="157">
        <f>G360</f>
        <v>4300</v>
      </c>
    </row>
    <row r="360" spans="1:7" s="20" customFormat="1" ht="13.8" x14ac:dyDescent="0.25">
      <c r="A360" s="44">
        <v>350</v>
      </c>
      <c r="B360" s="88" t="s">
        <v>14</v>
      </c>
      <c r="C360" s="32" t="s">
        <v>475</v>
      </c>
      <c r="D360" s="32" t="s">
        <v>544</v>
      </c>
      <c r="E360" s="12"/>
      <c r="F360" s="12"/>
      <c r="G360" s="157">
        <f>G365+G361</f>
        <v>4300</v>
      </c>
    </row>
    <row r="361" spans="1:7" s="20" customFormat="1" ht="39.6" x14ac:dyDescent="0.25">
      <c r="A361" s="44">
        <v>351</v>
      </c>
      <c r="B361" s="88" t="s">
        <v>588</v>
      </c>
      <c r="C361" s="32" t="s">
        <v>475</v>
      </c>
      <c r="D361" s="54">
        <v>501</v>
      </c>
      <c r="E361" s="2" t="s">
        <v>201</v>
      </c>
      <c r="F361" s="2"/>
      <c r="G361" s="157">
        <f>G362</f>
        <v>3500</v>
      </c>
    </row>
    <row r="362" spans="1:7" s="20" customFormat="1" ht="39.6" x14ac:dyDescent="0.25">
      <c r="A362" s="44">
        <v>352</v>
      </c>
      <c r="B362" s="88" t="s">
        <v>318</v>
      </c>
      <c r="C362" s="32" t="s">
        <v>475</v>
      </c>
      <c r="D362" s="54">
        <v>501</v>
      </c>
      <c r="E362" s="2" t="s">
        <v>200</v>
      </c>
      <c r="F362" s="2"/>
      <c r="G362" s="157">
        <f>G363</f>
        <v>3500</v>
      </c>
    </row>
    <row r="363" spans="1:7" s="20" customFormat="1" ht="26.4" x14ac:dyDescent="0.25">
      <c r="A363" s="44">
        <v>353</v>
      </c>
      <c r="B363" s="88" t="s">
        <v>625</v>
      </c>
      <c r="C363" s="32" t="s">
        <v>475</v>
      </c>
      <c r="D363" s="54">
        <v>501</v>
      </c>
      <c r="E363" s="2" t="s">
        <v>533</v>
      </c>
      <c r="F363" s="2"/>
      <c r="G363" s="157">
        <f>G364</f>
        <v>3500</v>
      </c>
    </row>
    <row r="364" spans="1:7" s="20" customFormat="1" ht="13.8" x14ac:dyDescent="0.25">
      <c r="A364" s="44">
        <v>354</v>
      </c>
      <c r="B364" s="94" t="s">
        <v>444</v>
      </c>
      <c r="C364" s="52" t="s">
        <v>475</v>
      </c>
      <c r="D364" s="55">
        <v>501</v>
      </c>
      <c r="E364" s="4" t="s">
        <v>533</v>
      </c>
      <c r="F364" s="4" t="s">
        <v>58</v>
      </c>
      <c r="G364" s="158">
        <v>3500</v>
      </c>
    </row>
    <row r="365" spans="1:7" s="20" customFormat="1" ht="13.8" x14ac:dyDescent="0.25">
      <c r="A365" s="44">
        <v>355</v>
      </c>
      <c r="B365" s="5" t="s">
        <v>156</v>
      </c>
      <c r="C365" s="32" t="s">
        <v>475</v>
      </c>
      <c r="D365" s="32" t="s">
        <v>544</v>
      </c>
      <c r="E365" s="10" t="s">
        <v>189</v>
      </c>
      <c r="F365" s="12"/>
      <c r="G365" s="157">
        <f>G366</f>
        <v>800</v>
      </c>
    </row>
    <row r="366" spans="1:7" s="20" customFormat="1" ht="26.4" x14ac:dyDescent="0.25">
      <c r="A366" s="44">
        <v>356</v>
      </c>
      <c r="B366" s="88" t="s">
        <v>538</v>
      </c>
      <c r="C366" s="32" t="s">
        <v>475</v>
      </c>
      <c r="D366" s="54">
        <v>501</v>
      </c>
      <c r="E366" s="2" t="s">
        <v>537</v>
      </c>
      <c r="F366" s="4"/>
      <c r="G366" s="157">
        <f>G367+G369+G368</f>
        <v>800</v>
      </c>
    </row>
    <row r="367" spans="1:7" s="20" customFormat="1" ht="26.4" x14ac:dyDescent="0.25">
      <c r="A367" s="44">
        <v>357</v>
      </c>
      <c r="B367" s="94" t="s">
        <v>77</v>
      </c>
      <c r="C367" s="52" t="s">
        <v>475</v>
      </c>
      <c r="D367" s="55">
        <v>501</v>
      </c>
      <c r="E367" s="4" t="s">
        <v>537</v>
      </c>
      <c r="F367" s="4" t="s">
        <v>78</v>
      </c>
      <c r="G367" s="158">
        <v>770</v>
      </c>
    </row>
    <row r="368" spans="1:7" s="20" customFormat="1" ht="13.8" x14ac:dyDescent="0.25">
      <c r="A368" s="44">
        <v>358</v>
      </c>
      <c r="B368" s="94" t="s">
        <v>54</v>
      </c>
      <c r="C368" s="52" t="s">
        <v>475</v>
      </c>
      <c r="D368" s="55">
        <v>501</v>
      </c>
      <c r="E368" s="4" t="s">
        <v>537</v>
      </c>
      <c r="F368" s="4" t="s">
        <v>53</v>
      </c>
      <c r="G368" s="158">
        <v>15</v>
      </c>
    </row>
    <row r="369" spans="1:7" s="20" customFormat="1" ht="13.8" x14ac:dyDescent="0.25">
      <c r="A369" s="44">
        <v>359</v>
      </c>
      <c r="B369" s="94" t="s">
        <v>80</v>
      </c>
      <c r="C369" s="52" t="s">
        <v>475</v>
      </c>
      <c r="D369" s="55">
        <v>501</v>
      </c>
      <c r="E369" s="4" t="s">
        <v>537</v>
      </c>
      <c r="F369" s="4" t="s">
        <v>79</v>
      </c>
      <c r="G369" s="158">
        <v>15</v>
      </c>
    </row>
    <row r="370" spans="1:7" ht="31.2" x14ac:dyDescent="0.25">
      <c r="A370" s="44">
        <v>360</v>
      </c>
      <c r="B370" s="24" t="s">
        <v>60</v>
      </c>
      <c r="C370" s="28">
        <v>906</v>
      </c>
      <c r="D370" s="3"/>
      <c r="E370" s="4"/>
      <c r="F370" s="4"/>
      <c r="G370" s="156">
        <f>G375+G525+G520+G371</f>
        <v>1092473.2000000002</v>
      </c>
    </row>
    <row r="371" spans="1:7" ht="15.6" x14ac:dyDescent="0.25">
      <c r="A371" s="44">
        <v>361</v>
      </c>
      <c r="B371" s="93" t="s">
        <v>18</v>
      </c>
      <c r="C371" s="28">
        <v>906</v>
      </c>
      <c r="D371" s="54">
        <v>600</v>
      </c>
      <c r="E371" s="4"/>
      <c r="F371" s="4"/>
      <c r="G371" s="156">
        <f>G372</f>
        <v>30</v>
      </c>
    </row>
    <row r="372" spans="1:7" ht="13.8" x14ac:dyDescent="0.25">
      <c r="A372" s="44">
        <v>362</v>
      </c>
      <c r="B372" s="88" t="s">
        <v>443</v>
      </c>
      <c r="C372" s="28">
        <v>906</v>
      </c>
      <c r="D372" s="54">
        <v>605</v>
      </c>
      <c r="E372" s="4"/>
      <c r="F372" s="4"/>
      <c r="G372" s="156">
        <f>G373</f>
        <v>30</v>
      </c>
    </row>
    <row r="373" spans="1:7" ht="13.8" x14ac:dyDescent="0.25">
      <c r="A373" s="44">
        <v>363</v>
      </c>
      <c r="B373" s="88" t="s">
        <v>353</v>
      </c>
      <c r="C373" s="28">
        <v>906</v>
      </c>
      <c r="D373" s="54">
        <v>605</v>
      </c>
      <c r="E373" s="32" t="s">
        <v>385</v>
      </c>
      <c r="F373" s="2"/>
      <c r="G373" s="156">
        <f>G374</f>
        <v>30</v>
      </c>
    </row>
    <row r="374" spans="1:7" ht="26.4" x14ac:dyDescent="0.25">
      <c r="A374" s="44">
        <v>364</v>
      </c>
      <c r="B374" s="94" t="s">
        <v>77</v>
      </c>
      <c r="C374" s="43">
        <v>906</v>
      </c>
      <c r="D374" s="55">
        <v>605</v>
      </c>
      <c r="E374" s="52" t="s">
        <v>385</v>
      </c>
      <c r="F374" s="4">
        <v>240</v>
      </c>
      <c r="G374" s="160">
        <v>30</v>
      </c>
    </row>
    <row r="375" spans="1:7" ht="14.1" customHeight="1" x14ac:dyDescent="0.25">
      <c r="A375" s="44">
        <v>365</v>
      </c>
      <c r="B375" s="24" t="s">
        <v>19</v>
      </c>
      <c r="C375" s="28">
        <v>906</v>
      </c>
      <c r="D375" s="1">
        <v>700</v>
      </c>
      <c r="E375" s="2"/>
      <c r="F375" s="2"/>
      <c r="G375" s="157">
        <f>G376+G410+G456+G474+G443</f>
        <v>1065074.7000000002</v>
      </c>
    </row>
    <row r="376" spans="1:7" ht="12.75" customHeight="1" x14ac:dyDescent="0.25">
      <c r="A376" s="44">
        <v>366</v>
      </c>
      <c r="B376" s="5" t="s">
        <v>20</v>
      </c>
      <c r="C376" s="28">
        <v>906</v>
      </c>
      <c r="D376" s="1">
        <v>701</v>
      </c>
      <c r="E376" s="2"/>
      <c r="F376" s="2"/>
      <c r="G376" s="157">
        <f>G407+G377+G403</f>
        <v>356790.39999999997</v>
      </c>
    </row>
    <row r="377" spans="1:7" ht="39.6" x14ac:dyDescent="0.25">
      <c r="A377" s="44">
        <v>367</v>
      </c>
      <c r="B377" s="28" t="s">
        <v>684</v>
      </c>
      <c r="C377" s="28">
        <v>906</v>
      </c>
      <c r="D377" s="1">
        <v>701</v>
      </c>
      <c r="E377" s="2" t="s">
        <v>279</v>
      </c>
      <c r="F377" s="2"/>
      <c r="G377" s="157">
        <f>G378+G389+G400</f>
        <v>349385.5</v>
      </c>
    </row>
    <row r="378" spans="1:7" ht="26.4" x14ac:dyDescent="0.25">
      <c r="A378" s="44">
        <v>368</v>
      </c>
      <c r="B378" s="28" t="s">
        <v>119</v>
      </c>
      <c r="C378" s="28">
        <v>906</v>
      </c>
      <c r="D378" s="1">
        <v>701</v>
      </c>
      <c r="E378" s="2" t="s">
        <v>280</v>
      </c>
      <c r="F378" s="2"/>
      <c r="G378" s="157">
        <f>G379+G385+G387+G381+G383</f>
        <v>235939.4</v>
      </c>
    </row>
    <row r="379" spans="1:7" ht="39.6" x14ac:dyDescent="0.25">
      <c r="A379" s="44">
        <v>369</v>
      </c>
      <c r="B379" s="5" t="s">
        <v>120</v>
      </c>
      <c r="C379" s="28">
        <v>906</v>
      </c>
      <c r="D379" s="1">
        <v>701</v>
      </c>
      <c r="E379" s="2" t="s">
        <v>281</v>
      </c>
      <c r="F379" s="2"/>
      <c r="G379" s="157">
        <f>G380</f>
        <v>97881.5</v>
      </c>
    </row>
    <row r="380" spans="1:7" ht="13.8" x14ac:dyDescent="0.25">
      <c r="A380" s="44">
        <v>370</v>
      </c>
      <c r="B380" s="7" t="s">
        <v>91</v>
      </c>
      <c r="C380" s="43">
        <v>906</v>
      </c>
      <c r="D380" s="3">
        <v>701</v>
      </c>
      <c r="E380" s="4" t="s">
        <v>281</v>
      </c>
      <c r="F380" s="4" t="s">
        <v>90</v>
      </c>
      <c r="G380" s="158">
        <v>97881.5</v>
      </c>
    </row>
    <row r="381" spans="1:7" ht="15.75" customHeight="1" x14ac:dyDescent="0.25">
      <c r="A381" s="44">
        <v>371</v>
      </c>
      <c r="B381" s="5" t="s">
        <v>121</v>
      </c>
      <c r="C381" s="28">
        <v>906</v>
      </c>
      <c r="D381" s="1">
        <v>701</v>
      </c>
      <c r="E381" s="2" t="s">
        <v>282</v>
      </c>
      <c r="F381" s="2"/>
      <c r="G381" s="157">
        <f>G382</f>
        <v>3486</v>
      </c>
    </row>
    <row r="382" spans="1:7" ht="13.8" x14ac:dyDescent="0.25">
      <c r="A382" s="44">
        <v>372</v>
      </c>
      <c r="B382" s="7" t="s">
        <v>91</v>
      </c>
      <c r="C382" s="43">
        <v>906</v>
      </c>
      <c r="D382" s="3">
        <v>701</v>
      </c>
      <c r="E382" s="4" t="s">
        <v>282</v>
      </c>
      <c r="F382" s="4" t="s">
        <v>90</v>
      </c>
      <c r="G382" s="158">
        <v>3486</v>
      </c>
    </row>
    <row r="383" spans="1:7" ht="13.8" x14ac:dyDescent="0.25">
      <c r="A383" s="44">
        <v>373</v>
      </c>
      <c r="B383" s="5" t="s">
        <v>613</v>
      </c>
      <c r="C383" s="28">
        <v>906</v>
      </c>
      <c r="D383" s="54">
        <v>701</v>
      </c>
      <c r="E383" s="2" t="s">
        <v>612</v>
      </c>
      <c r="F383" s="2"/>
      <c r="G383" s="157">
        <f>G384</f>
        <v>1240.9000000000001</v>
      </c>
    </row>
    <row r="384" spans="1:7" ht="13.8" x14ac:dyDescent="0.25">
      <c r="A384" s="44">
        <v>374</v>
      </c>
      <c r="B384" s="94" t="s">
        <v>91</v>
      </c>
      <c r="C384" s="43">
        <v>906</v>
      </c>
      <c r="D384" s="55">
        <v>701</v>
      </c>
      <c r="E384" s="4" t="s">
        <v>612</v>
      </c>
      <c r="F384" s="4" t="s">
        <v>90</v>
      </c>
      <c r="G384" s="158">
        <v>1240.9000000000001</v>
      </c>
    </row>
    <row r="385" spans="1:7" ht="66.75" customHeight="1" x14ac:dyDescent="0.25">
      <c r="A385" s="44">
        <v>375</v>
      </c>
      <c r="B385" s="5" t="s">
        <v>95</v>
      </c>
      <c r="C385" s="28">
        <v>906</v>
      </c>
      <c r="D385" s="1">
        <v>701</v>
      </c>
      <c r="E385" s="2" t="s">
        <v>202</v>
      </c>
      <c r="F385" s="2"/>
      <c r="G385" s="157">
        <f>G386</f>
        <v>131945</v>
      </c>
    </row>
    <row r="386" spans="1:7" ht="13.8" x14ac:dyDescent="0.25">
      <c r="A386" s="44">
        <v>376</v>
      </c>
      <c r="B386" s="7" t="s">
        <v>91</v>
      </c>
      <c r="C386" s="43">
        <v>906</v>
      </c>
      <c r="D386" s="3">
        <v>701</v>
      </c>
      <c r="E386" s="4" t="s">
        <v>202</v>
      </c>
      <c r="F386" s="4" t="s">
        <v>90</v>
      </c>
      <c r="G386" s="159">
        <v>131945</v>
      </c>
    </row>
    <row r="387" spans="1:7" ht="69" customHeight="1" x14ac:dyDescent="0.25">
      <c r="A387" s="44">
        <v>377</v>
      </c>
      <c r="B387" s="5" t="s">
        <v>96</v>
      </c>
      <c r="C387" s="28">
        <v>906</v>
      </c>
      <c r="D387" s="1">
        <v>701</v>
      </c>
      <c r="E387" s="2" t="s">
        <v>203</v>
      </c>
      <c r="F387" s="2"/>
      <c r="G387" s="157">
        <f>G388</f>
        <v>1386</v>
      </c>
    </row>
    <row r="388" spans="1:7" ht="13.8" x14ac:dyDescent="0.25">
      <c r="A388" s="44">
        <v>378</v>
      </c>
      <c r="B388" s="7" t="s">
        <v>91</v>
      </c>
      <c r="C388" s="43">
        <v>906</v>
      </c>
      <c r="D388" s="3">
        <v>701</v>
      </c>
      <c r="E388" s="4" t="s">
        <v>203</v>
      </c>
      <c r="F388" s="4" t="s">
        <v>90</v>
      </c>
      <c r="G388" s="159">
        <v>1386</v>
      </c>
    </row>
    <row r="389" spans="1:7" ht="26.25" customHeight="1" x14ac:dyDescent="0.25">
      <c r="A389" s="44">
        <v>379</v>
      </c>
      <c r="B389" s="28" t="s">
        <v>122</v>
      </c>
      <c r="C389" s="28">
        <v>906</v>
      </c>
      <c r="D389" s="54">
        <v>701</v>
      </c>
      <c r="E389" s="2" t="s">
        <v>285</v>
      </c>
      <c r="F389" s="2"/>
      <c r="G389" s="157">
        <f>G390+G392+G396+G398+G394</f>
        <v>73143.7</v>
      </c>
    </row>
    <row r="390" spans="1:7" ht="42" customHeight="1" x14ac:dyDescent="0.25">
      <c r="A390" s="44">
        <v>380</v>
      </c>
      <c r="B390" s="5" t="s">
        <v>123</v>
      </c>
      <c r="C390" s="28">
        <v>906</v>
      </c>
      <c r="D390" s="54">
        <v>701</v>
      </c>
      <c r="E390" s="2" t="s">
        <v>286</v>
      </c>
      <c r="F390" s="2"/>
      <c r="G390" s="157">
        <f>G391</f>
        <v>38053.300000000003</v>
      </c>
    </row>
    <row r="391" spans="1:7" ht="12.75" customHeight="1" x14ac:dyDescent="0.25">
      <c r="A391" s="44">
        <v>381</v>
      </c>
      <c r="B391" s="7" t="s">
        <v>91</v>
      </c>
      <c r="C391" s="43">
        <v>906</v>
      </c>
      <c r="D391" s="55">
        <v>701</v>
      </c>
      <c r="E391" s="4" t="s">
        <v>286</v>
      </c>
      <c r="F391" s="4" t="s">
        <v>90</v>
      </c>
      <c r="G391" s="158">
        <v>38053.300000000003</v>
      </c>
    </row>
    <row r="392" spans="1:7" ht="13.8" x14ac:dyDescent="0.25">
      <c r="A392" s="44">
        <v>382</v>
      </c>
      <c r="B392" s="5" t="s">
        <v>124</v>
      </c>
      <c r="C392" s="28">
        <v>906</v>
      </c>
      <c r="D392" s="54">
        <v>701</v>
      </c>
      <c r="E392" s="2" t="s">
        <v>287</v>
      </c>
      <c r="F392" s="2"/>
      <c r="G392" s="157">
        <f>G393</f>
        <v>2105</v>
      </c>
    </row>
    <row r="393" spans="1:7" ht="12.75" customHeight="1" x14ac:dyDescent="0.25">
      <c r="A393" s="44">
        <v>383</v>
      </c>
      <c r="B393" s="7" t="s">
        <v>91</v>
      </c>
      <c r="C393" s="43">
        <v>906</v>
      </c>
      <c r="D393" s="55">
        <v>701</v>
      </c>
      <c r="E393" s="4" t="s">
        <v>287</v>
      </c>
      <c r="F393" s="4" t="s">
        <v>90</v>
      </c>
      <c r="G393" s="158">
        <v>2105</v>
      </c>
    </row>
    <row r="394" spans="1:7" ht="13.8" x14ac:dyDescent="0.25">
      <c r="A394" s="44">
        <v>384</v>
      </c>
      <c r="B394" s="5" t="s">
        <v>560</v>
      </c>
      <c r="C394" s="28">
        <v>906</v>
      </c>
      <c r="D394" s="54">
        <v>701</v>
      </c>
      <c r="E394" s="2" t="s">
        <v>288</v>
      </c>
      <c r="F394" s="2"/>
      <c r="G394" s="157">
        <f>G395</f>
        <v>798.4</v>
      </c>
    </row>
    <row r="395" spans="1:7" ht="13.8" x14ac:dyDescent="0.25">
      <c r="A395" s="44">
        <v>385</v>
      </c>
      <c r="B395" s="94" t="s">
        <v>91</v>
      </c>
      <c r="C395" s="43">
        <v>906</v>
      </c>
      <c r="D395" s="55">
        <v>701</v>
      </c>
      <c r="E395" s="4" t="s">
        <v>288</v>
      </c>
      <c r="F395" s="4" t="s">
        <v>90</v>
      </c>
      <c r="G395" s="158">
        <v>798.4</v>
      </c>
    </row>
    <row r="396" spans="1:7" ht="92.4" x14ac:dyDescent="0.25">
      <c r="A396" s="44">
        <v>386</v>
      </c>
      <c r="B396" s="28" t="s">
        <v>97</v>
      </c>
      <c r="C396" s="28">
        <v>906</v>
      </c>
      <c r="D396" s="54">
        <v>701</v>
      </c>
      <c r="E396" s="32" t="s">
        <v>204</v>
      </c>
      <c r="F396" s="2"/>
      <c r="G396" s="157">
        <f>G397</f>
        <v>31730</v>
      </c>
    </row>
    <row r="397" spans="1:7" ht="19.5" customHeight="1" x14ac:dyDescent="0.25">
      <c r="A397" s="44">
        <v>387</v>
      </c>
      <c r="B397" s="7" t="s">
        <v>91</v>
      </c>
      <c r="C397" s="43">
        <v>906</v>
      </c>
      <c r="D397" s="55">
        <v>701</v>
      </c>
      <c r="E397" s="4" t="s">
        <v>204</v>
      </c>
      <c r="F397" s="4" t="s">
        <v>90</v>
      </c>
      <c r="G397" s="159">
        <v>31730</v>
      </c>
    </row>
    <row r="398" spans="1:7" ht="105.6" x14ac:dyDescent="0.25">
      <c r="A398" s="44">
        <v>388</v>
      </c>
      <c r="B398" s="28" t="s">
        <v>98</v>
      </c>
      <c r="C398" s="28">
        <v>906</v>
      </c>
      <c r="D398" s="54">
        <v>701</v>
      </c>
      <c r="E398" s="2" t="s">
        <v>205</v>
      </c>
      <c r="F398" s="2"/>
      <c r="G398" s="157">
        <f>G399</f>
        <v>457</v>
      </c>
    </row>
    <row r="399" spans="1:7" ht="13.8" x14ac:dyDescent="0.25">
      <c r="A399" s="44">
        <v>389</v>
      </c>
      <c r="B399" s="7" t="s">
        <v>91</v>
      </c>
      <c r="C399" s="43">
        <v>906</v>
      </c>
      <c r="D399" s="55">
        <v>701</v>
      </c>
      <c r="E399" s="4" t="s">
        <v>205</v>
      </c>
      <c r="F399" s="4" t="s">
        <v>90</v>
      </c>
      <c r="G399" s="159">
        <v>457</v>
      </c>
    </row>
    <row r="400" spans="1:7" ht="39.6" x14ac:dyDescent="0.25">
      <c r="A400" s="44">
        <v>390</v>
      </c>
      <c r="B400" s="95" t="s">
        <v>186</v>
      </c>
      <c r="C400" s="28">
        <v>906</v>
      </c>
      <c r="D400" s="54">
        <v>701</v>
      </c>
      <c r="E400" s="2" t="s">
        <v>283</v>
      </c>
      <c r="F400" s="2"/>
      <c r="G400" s="157">
        <f>G401</f>
        <v>40302.400000000001</v>
      </c>
    </row>
    <row r="401" spans="1:7" ht="39.6" x14ac:dyDescent="0.25">
      <c r="A401" s="44">
        <v>391</v>
      </c>
      <c r="B401" s="88" t="s">
        <v>703</v>
      </c>
      <c r="C401" s="28">
        <v>906</v>
      </c>
      <c r="D401" s="54">
        <v>701</v>
      </c>
      <c r="E401" s="32" t="s">
        <v>704</v>
      </c>
      <c r="F401" s="32"/>
      <c r="G401" s="157">
        <f>G402</f>
        <v>40302.400000000001</v>
      </c>
    </row>
    <row r="402" spans="1:7" ht="13.8" x14ac:dyDescent="0.25">
      <c r="A402" s="44">
        <v>392</v>
      </c>
      <c r="B402" s="94" t="s">
        <v>91</v>
      </c>
      <c r="C402" s="43">
        <v>906</v>
      </c>
      <c r="D402" s="55">
        <v>701</v>
      </c>
      <c r="E402" s="52" t="s">
        <v>704</v>
      </c>
      <c r="F402" s="4" t="s">
        <v>90</v>
      </c>
      <c r="G402" s="158">
        <v>40302.400000000001</v>
      </c>
    </row>
    <row r="403" spans="1:7" ht="39.6" x14ac:dyDescent="0.25">
      <c r="A403" s="44">
        <v>393</v>
      </c>
      <c r="B403" s="88" t="s">
        <v>588</v>
      </c>
      <c r="C403" s="28">
        <v>906</v>
      </c>
      <c r="D403" s="90">
        <v>701</v>
      </c>
      <c r="E403" s="2" t="s">
        <v>201</v>
      </c>
      <c r="F403" s="4"/>
      <c r="G403" s="157">
        <f>G404</f>
        <v>3375.3</v>
      </c>
    </row>
    <row r="404" spans="1:7" ht="26.4" x14ac:dyDescent="0.25">
      <c r="A404" s="44">
        <v>394</v>
      </c>
      <c r="B404" s="88" t="s">
        <v>243</v>
      </c>
      <c r="C404" s="28">
        <v>906</v>
      </c>
      <c r="D404" s="54">
        <v>701</v>
      </c>
      <c r="E404" s="32" t="s">
        <v>244</v>
      </c>
      <c r="F404" s="2"/>
      <c r="G404" s="157">
        <f>G405</f>
        <v>3375.3</v>
      </c>
    </row>
    <row r="405" spans="1:7" ht="26.4" x14ac:dyDescent="0.25">
      <c r="A405" s="44">
        <v>395</v>
      </c>
      <c r="B405" s="88" t="s">
        <v>606</v>
      </c>
      <c r="C405" s="28">
        <v>906</v>
      </c>
      <c r="D405" s="90">
        <v>701</v>
      </c>
      <c r="E405" s="10" t="s">
        <v>607</v>
      </c>
      <c r="F405" s="4"/>
      <c r="G405" s="157">
        <f>G406</f>
        <v>3375.3</v>
      </c>
    </row>
    <row r="406" spans="1:7" ht="13.8" x14ac:dyDescent="0.25">
      <c r="A406" s="44">
        <v>396</v>
      </c>
      <c r="B406" s="94" t="s">
        <v>91</v>
      </c>
      <c r="C406" s="43">
        <v>906</v>
      </c>
      <c r="D406" s="91">
        <v>701</v>
      </c>
      <c r="E406" s="12" t="s">
        <v>607</v>
      </c>
      <c r="F406" s="4" t="s">
        <v>90</v>
      </c>
      <c r="G406" s="158">
        <v>3375.3</v>
      </c>
    </row>
    <row r="407" spans="1:7" s="21" customFormat="1" ht="39.6" x14ac:dyDescent="0.25">
      <c r="A407" s="44">
        <v>397</v>
      </c>
      <c r="B407" s="28" t="s">
        <v>694</v>
      </c>
      <c r="C407" s="28">
        <v>906</v>
      </c>
      <c r="D407" s="1">
        <v>701</v>
      </c>
      <c r="E407" s="2" t="s">
        <v>440</v>
      </c>
      <c r="F407" s="4"/>
      <c r="G407" s="157">
        <f>G408</f>
        <v>4029.6</v>
      </c>
    </row>
    <row r="408" spans="1:7" s="21" customFormat="1" ht="39.6" x14ac:dyDescent="0.25">
      <c r="A408" s="44">
        <v>398</v>
      </c>
      <c r="B408" s="88" t="s">
        <v>457</v>
      </c>
      <c r="C408" s="28">
        <v>906</v>
      </c>
      <c r="D408" s="1">
        <v>701</v>
      </c>
      <c r="E408" s="2" t="s">
        <v>441</v>
      </c>
      <c r="F408" s="4"/>
      <c r="G408" s="157">
        <f>G409</f>
        <v>4029.6</v>
      </c>
    </row>
    <row r="409" spans="1:7" s="21" customFormat="1" ht="13.8" x14ac:dyDescent="0.25">
      <c r="A409" s="44">
        <v>399</v>
      </c>
      <c r="B409" s="94" t="s">
        <v>91</v>
      </c>
      <c r="C409" s="43">
        <v>906</v>
      </c>
      <c r="D409" s="3">
        <v>701</v>
      </c>
      <c r="E409" s="4" t="s">
        <v>441</v>
      </c>
      <c r="F409" s="4" t="s">
        <v>90</v>
      </c>
      <c r="G409" s="158">
        <v>4029.6</v>
      </c>
    </row>
    <row r="410" spans="1:7" s="21" customFormat="1" ht="15" customHeight="1" x14ac:dyDescent="0.25">
      <c r="A410" s="44">
        <v>400</v>
      </c>
      <c r="B410" s="5" t="s">
        <v>21</v>
      </c>
      <c r="C410" s="28">
        <v>906</v>
      </c>
      <c r="D410" s="9">
        <v>702</v>
      </c>
      <c r="E410" s="10"/>
      <c r="F410" s="2"/>
      <c r="G410" s="157">
        <f>G411+G440</f>
        <v>617001.4</v>
      </c>
    </row>
    <row r="411" spans="1:7" ht="39.6" x14ac:dyDescent="0.25">
      <c r="A411" s="44">
        <v>401</v>
      </c>
      <c r="B411" s="28" t="s">
        <v>597</v>
      </c>
      <c r="C411" s="28">
        <v>906</v>
      </c>
      <c r="D411" s="1">
        <v>702</v>
      </c>
      <c r="E411" s="2" t="s">
        <v>279</v>
      </c>
      <c r="F411" s="2"/>
      <c r="G411" s="157">
        <f>G412+G423</f>
        <v>604912.6</v>
      </c>
    </row>
    <row r="412" spans="1:7" ht="26.4" x14ac:dyDescent="0.25">
      <c r="A412" s="44">
        <v>402</v>
      </c>
      <c r="B412" s="28" t="s">
        <v>122</v>
      </c>
      <c r="C412" s="28">
        <v>906</v>
      </c>
      <c r="D412" s="1">
        <v>702</v>
      </c>
      <c r="E412" s="2" t="s">
        <v>285</v>
      </c>
      <c r="F412" s="2"/>
      <c r="G412" s="157">
        <f>G413+G415+G417+G419+G421</f>
        <v>507308</v>
      </c>
    </row>
    <row r="413" spans="1:7" ht="39.6" x14ac:dyDescent="0.25">
      <c r="A413" s="44">
        <v>403</v>
      </c>
      <c r="B413" s="5" t="s">
        <v>123</v>
      </c>
      <c r="C413" s="28">
        <v>906</v>
      </c>
      <c r="D413" s="1">
        <v>702</v>
      </c>
      <c r="E413" s="2" t="s">
        <v>286</v>
      </c>
      <c r="F413" s="2"/>
      <c r="G413" s="157">
        <f>G414</f>
        <v>163973.4</v>
      </c>
    </row>
    <row r="414" spans="1:7" ht="13.8" x14ac:dyDescent="0.25">
      <c r="A414" s="44">
        <v>404</v>
      </c>
      <c r="B414" s="7" t="s">
        <v>91</v>
      </c>
      <c r="C414" s="43">
        <v>906</v>
      </c>
      <c r="D414" s="3">
        <v>702</v>
      </c>
      <c r="E414" s="4" t="s">
        <v>286</v>
      </c>
      <c r="F414" s="4" t="s">
        <v>90</v>
      </c>
      <c r="G414" s="158">
        <v>163973.4</v>
      </c>
    </row>
    <row r="415" spans="1:7" s="21" customFormat="1" ht="13.8" x14ac:dyDescent="0.25">
      <c r="A415" s="44">
        <v>405</v>
      </c>
      <c r="B415" s="5" t="s">
        <v>560</v>
      </c>
      <c r="C415" s="28">
        <v>906</v>
      </c>
      <c r="D415" s="1">
        <v>702</v>
      </c>
      <c r="E415" s="2" t="s">
        <v>288</v>
      </c>
      <c r="F415" s="2"/>
      <c r="G415" s="157">
        <f>G416</f>
        <v>7167.6</v>
      </c>
    </row>
    <row r="416" spans="1:7" ht="13.8" x14ac:dyDescent="0.25">
      <c r="A416" s="44">
        <v>406</v>
      </c>
      <c r="B416" s="7" t="s">
        <v>91</v>
      </c>
      <c r="C416" s="43">
        <v>906</v>
      </c>
      <c r="D416" s="3">
        <v>702</v>
      </c>
      <c r="E416" s="4" t="s">
        <v>288</v>
      </c>
      <c r="F416" s="4" t="s">
        <v>90</v>
      </c>
      <c r="G416" s="158">
        <v>7167.6</v>
      </c>
    </row>
    <row r="417" spans="1:7" ht="107.25" customHeight="1" x14ac:dyDescent="0.25">
      <c r="A417" s="44">
        <v>407</v>
      </c>
      <c r="B417" s="28" t="s">
        <v>97</v>
      </c>
      <c r="C417" s="28">
        <v>906</v>
      </c>
      <c r="D417" s="1">
        <v>702</v>
      </c>
      <c r="E417" s="32" t="s">
        <v>204</v>
      </c>
      <c r="F417" s="2"/>
      <c r="G417" s="156">
        <f>G418</f>
        <v>310376</v>
      </c>
    </row>
    <row r="418" spans="1:7" ht="13.8" x14ac:dyDescent="0.25">
      <c r="A418" s="44">
        <v>408</v>
      </c>
      <c r="B418" s="7" t="s">
        <v>91</v>
      </c>
      <c r="C418" s="43">
        <v>906</v>
      </c>
      <c r="D418" s="3">
        <v>702</v>
      </c>
      <c r="E418" s="4" t="s">
        <v>204</v>
      </c>
      <c r="F418" s="4" t="s">
        <v>90</v>
      </c>
      <c r="G418" s="159">
        <v>310376</v>
      </c>
    </row>
    <row r="419" spans="1:7" ht="107.25" customHeight="1" x14ac:dyDescent="0.25">
      <c r="A419" s="44">
        <v>409</v>
      </c>
      <c r="B419" s="28" t="s">
        <v>98</v>
      </c>
      <c r="C419" s="28">
        <v>906</v>
      </c>
      <c r="D419" s="1">
        <v>702</v>
      </c>
      <c r="E419" s="2" t="s">
        <v>205</v>
      </c>
      <c r="F419" s="2"/>
      <c r="G419" s="156">
        <f>G420</f>
        <v>10726</v>
      </c>
    </row>
    <row r="420" spans="1:7" ht="18.75" customHeight="1" x14ac:dyDescent="0.25">
      <c r="A420" s="44">
        <v>410</v>
      </c>
      <c r="B420" s="7" t="s">
        <v>91</v>
      </c>
      <c r="C420" s="43">
        <v>906</v>
      </c>
      <c r="D420" s="3">
        <v>702</v>
      </c>
      <c r="E420" s="4" t="s">
        <v>205</v>
      </c>
      <c r="F420" s="4" t="s">
        <v>90</v>
      </c>
      <c r="G420" s="159">
        <v>10726</v>
      </c>
    </row>
    <row r="421" spans="1:7" ht="27.6" customHeight="1" x14ac:dyDescent="0.25">
      <c r="A421" s="44">
        <v>411</v>
      </c>
      <c r="B421" s="113" t="s">
        <v>532</v>
      </c>
      <c r="C421" s="28">
        <v>906</v>
      </c>
      <c r="D421" s="123">
        <v>702</v>
      </c>
      <c r="E421" s="100" t="s">
        <v>289</v>
      </c>
      <c r="F421" s="98"/>
      <c r="G421" s="161">
        <f>G422</f>
        <v>15065</v>
      </c>
    </row>
    <row r="422" spans="1:7" ht="18.75" customHeight="1" x14ac:dyDescent="0.25">
      <c r="A422" s="44">
        <v>412</v>
      </c>
      <c r="B422" s="94" t="s">
        <v>91</v>
      </c>
      <c r="C422" s="43">
        <v>906</v>
      </c>
      <c r="D422" s="124">
        <v>702</v>
      </c>
      <c r="E422" s="99" t="s">
        <v>289</v>
      </c>
      <c r="F422" s="99" t="s">
        <v>90</v>
      </c>
      <c r="G422" s="159">
        <v>15065</v>
      </c>
    </row>
    <row r="423" spans="1:7" s="21" customFormat="1" ht="39.6" x14ac:dyDescent="0.25">
      <c r="A423" s="44">
        <v>413</v>
      </c>
      <c r="B423" s="28" t="s">
        <v>186</v>
      </c>
      <c r="C423" s="28">
        <v>906</v>
      </c>
      <c r="D423" s="1">
        <v>702</v>
      </c>
      <c r="E423" s="2" t="s">
        <v>283</v>
      </c>
      <c r="F423" s="2"/>
      <c r="G423" s="157">
        <f>G424+G436+G428+G426+G432+G434+G438+G430</f>
        <v>97604.6</v>
      </c>
    </row>
    <row r="424" spans="1:7" s="21" customFormat="1" ht="39.6" x14ac:dyDescent="0.25">
      <c r="A424" s="44">
        <v>414</v>
      </c>
      <c r="B424" s="5" t="s">
        <v>449</v>
      </c>
      <c r="C424" s="28">
        <v>906</v>
      </c>
      <c r="D424" s="1">
        <v>702</v>
      </c>
      <c r="E424" s="32" t="s">
        <v>284</v>
      </c>
      <c r="F424" s="32"/>
      <c r="G424" s="157">
        <f>G425</f>
        <v>12929.4</v>
      </c>
    </row>
    <row r="425" spans="1:7" s="21" customFormat="1" ht="13.8" x14ac:dyDescent="0.25">
      <c r="A425" s="44">
        <v>415</v>
      </c>
      <c r="B425" s="7" t="s">
        <v>91</v>
      </c>
      <c r="C425" s="43">
        <v>906</v>
      </c>
      <c r="D425" s="3">
        <v>702</v>
      </c>
      <c r="E425" s="52" t="s">
        <v>284</v>
      </c>
      <c r="F425" s="52" t="s">
        <v>90</v>
      </c>
      <c r="G425" s="158">
        <v>12929.4</v>
      </c>
    </row>
    <row r="426" spans="1:7" s="21" customFormat="1" ht="13.8" x14ac:dyDescent="0.25">
      <c r="A426" s="44">
        <v>416</v>
      </c>
      <c r="B426" s="88" t="s">
        <v>546</v>
      </c>
      <c r="C426" s="28">
        <v>906</v>
      </c>
      <c r="D426" s="54">
        <v>702</v>
      </c>
      <c r="E426" s="32" t="s">
        <v>545</v>
      </c>
      <c r="F426" s="2"/>
      <c r="G426" s="157">
        <f>G427</f>
        <v>1362.5</v>
      </c>
    </row>
    <row r="427" spans="1:7" s="21" customFormat="1" ht="13.8" x14ac:dyDescent="0.25">
      <c r="A427" s="44">
        <v>417</v>
      </c>
      <c r="B427" s="94" t="s">
        <v>91</v>
      </c>
      <c r="C427" s="43">
        <v>906</v>
      </c>
      <c r="D427" s="55">
        <v>702</v>
      </c>
      <c r="E427" s="52" t="s">
        <v>545</v>
      </c>
      <c r="F427" s="4" t="s">
        <v>90</v>
      </c>
      <c r="G427" s="158">
        <v>1362.5</v>
      </c>
    </row>
    <row r="428" spans="1:7" s="21" customFormat="1" ht="39.6" x14ac:dyDescent="0.25">
      <c r="A428" s="44">
        <v>418</v>
      </c>
      <c r="B428" s="95" t="s">
        <v>366</v>
      </c>
      <c r="C428" s="28">
        <v>906</v>
      </c>
      <c r="D428" s="54">
        <v>702</v>
      </c>
      <c r="E428" s="32" t="s">
        <v>365</v>
      </c>
      <c r="F428" s="2"/>
      <c r="G428" s="157">
        <f>G429</f>
        <v>4650</v>
      </c>
    </row>
    <row r="429" spans="1:7" s="21" customFormat="1" ht="13.8" x14ac:dyDescent="0.25">
      <c r="A429" s="44">
        <v>419</v>
      </c>
      <c r="B429" s="94" t="s">
        <v>91</v>
      </c>
      <c r="C429" s="43">
        <v>906</v>
      </c>
      <c r="D429" s="55">
        <v>702</v>
      </c>
      <c r="E429" s="52" t="s">
        <v>365</v>
      </c>
      <c r="F429" s="4" t="s">
        <v>90</v>
      </c>
      <c r="G429" s="158">
        <v>4650</v>
      </c>
    </row>
    <row r="430" spans="1:7" s="21" customFormat="1" ht="39.6" x14ac:dyDescent="0.25">
      <c r="A430" s="44">
        <v>420</v>
      </c>
      <c r="B430" s="88" t="s">
        <v>703</v>
      </c>
      <c r="C430" s="28">
        <v>906</v>
      </c>
      <c r="D430" s="54">
        <v>702</v>
      </c>
      <c r="E430" s="32" t="s">
        <v>704</v>
      </c>
      <c r="F430" s="32"/>
      <c r="G430" s="157">
        <f>G431</f>
        <v>65053.599999999999</v>
      </c>
    </row>
    <row r="431" spans="1:7" s="21" customFormat="1" ht="13.8" x14ac:dyDescent="0.25">
      <c r="A431" s="44">
        <v>421</v>
      </c>
      <c r="B431" s="94" t="s">
        <v>91</v>
      </c>
      <c r="C431" s="43">
        <v>906</v>
      </c>
      <c r="D431" s="55">
        <v>702</v>
      </c>
      <c r="E431" s="52" t="s">
        <v>704</v>
      </c>
      <c r="F431" s="4" t="s">
        <v>90</v>
      </c>
      <c r="G431" s="158">
        <v>65053.599999999999</v>
      </c>
    </row>
    <row r="432" spans="1:7" ht="26.4" x14ac:dyDescent="0.25">
      <c r="A432" s="44">
        <v>422</v>
      </c>
      <c r="B432" s="88" t="s">
        <v>572</v>
      </c>
      <c r="C432" s="28">
        <v>906</v>
      </c>
      <c r="D432" s="54">
        <v>702</v>
      </c>
      <c r="E432" s="32" t="s">
        <v>571</v>
      </c>
      <c r="F432" s="2"/>
      <c r="G432" s="157">
        <f>G433</f>
        <v>1109.0999999999999</v>
      </c>
    </row>
    <row r="433" spans="1:7" ht="13.8" x14ac:dyDescent="0.25">
      <c r="A433" s="44">
        <v>423</v>
      </c>
      <c r="B433" s="94" t="s">
        <v>91</v>
      </c>
      <c r="C433" s="43">
        <v>906</v>
      </c>
      <c r="D433" s="55">
        <v>702</v>
      </c>
      <c r="E433" s="52" t="s">
        <v>571</v>
      </c>
      <c r="F433" s="4" t="s">
        <v>90</v>
      </c>
      <c r="G433" s="159">
        <v>1109.0999999999999</v>
      </c>
    </row>
    <row r="434" spans="1:7" ht="39.6" x14ac:dyDescent="0.25">
      <c r="A434" s="44">
        <v>424</v>
      </c>
      <c r="B434" s="88" t="s">
        <v>677</v>
      </c>
      <c r="C434" s="28">
        <v>906</v>
      </c>
      <c r="D434" s="54">
        <v>702</v>
      </c>
      <c r="E434" s="32" t="s">
        <v>678</v>
      </c>
      <c r="F434" s="2"/>
      <c r="G434" s="157">
        <f>G435</f>
        <v>2475</v>
      </c>
    </row>
    <row r="435" spans="1:7" ht="13.8" x14ac:dyDescent="0.25">
      <c r="A435" s="44">
        <v>425</v>
      </c>
      <c r="B435" s="94" t="s">
        <v>91</v>
      </c>
      <c r="C435" s="43">
        <v>906</v>
      </c>
      <c r="D435" s="55">
        <v>702</v>
      </c>
      <c r="E435" s="52" t="s">
        <v>678</v>
      </c>
      <c r="F435" s="52" t="s">
        <v>90</v>
      </c>
      <c r="G435" s="159">
        <v>2475</v>
      </c>
    </row>
    <row r="436" spans="1:7" ht="52.8" x14ac:dyDescent="0.25">
      <c r="A436" s="44">
        <v>426</v>
      </c>
      <c r="B436" s="88" t="s">
        <v>486</v>
      </c>
      <c r="C436" s="28">
        <v>906</v>
      </c>
      <c r="D436" s="54">
        <v>702</v>
      </c>
      <c r="E436" s="32" t="s">
        <v>447</v>
      </c>
      <c r="F436" s="2"/>
      <c r="G436" s="157">
        <f>G437</f>
        <v>8000</v>
      </c>
    </row>
    <row r="437" spans="1:7" ht="13.8" x14ac:dyDescent="0.25">
      <c r="A437" s="44">
        <v>427</v>
      </c>
      <c r="B437" s="94" t="s">
        <v>91</v>
      </c>
      <c r="C437" s="43">
        <v>906</v>
      </c>
      <c r="D437" s="55">
        <v>702</v>
      </c>
      <c r="E437" s="52" t="s">
        <v>447</v>
      </c>
      <c r="F437" s="4" t="s">
        <v>90</v>
      </c>
      <c r="G437" s="158">
        <v>8000</v>
      </c>
    </row>
    <row r="438" spans="1:7" ht="52.8" x14ac:dyDescent="0.25">
      <c r="A438" s="44">
        <v>428</v>
      </c>
      <c r="B438" s="88" t="s">
        <v>698</v>
      </c>
      <c r="C438" s="28">
        <v>906</v>
      </c>
      <c r="D438" s="54">
        <v>702</v>
      </c>
      <c r="E438" s="32" t="s">
        <v>699</v>
      </c>
      <c r="F438" s="2"/>
      <c r="G438" s="157">
        <f>G439</f>
        <v>2025</v>
      </c>
    </row>
    <row r="439" spans="1:7" ht="13.8" x14ac:dyDescent="0.25">
      <c r="A439" s="44">
        <v>429</v>
      </c>
      <c r="B439" s="94" t="s">
        <v>91</v>
      </c>
      <c r="C439" s="43">
        <v>906</v>
      </c>
      <c r="D439" s="55">
        <v>702</v>
      </c>
      <c r="E439" s="52" t="s">
        <v>699</v>
      </c>
      <c r="F439" s="4" t="s">
        <v>90</v>
      </c>
      <c r="G439" s="158">
        <v>2025</v>
      </c>
    </row>
    <row r="440" spans="1:7" s="20" customFormat="1" ht="39.6" x14ac:dyDescent="0.25">
      <c r="A440" s="44">
        <v>430</v>
      </c>
      <c r="B440" s="28" t="s">
        <v>694</v>
      </c>
      <c r="C440" s="28">
        <v>906</v>
      </c>
      <c r="D440" s="1">
        <v>702</v>
      </c>
      <c r="E440" s="2" t="s">
        <v>440</v>
      </c>
      <c r="F440" s="4"/>
      <c r="G440" s="157">
        <f>G441</f>
        <v>12088.8</v>
      </c>
    </row>
    <row r="441" spans="1:7" s="20" customFormat="1" ht="39.6" x14ac:dyDescent="0.25">
      <c r="A441" s="44">
        <v>431</v>
      </c>
      <c r="B441" s="88" t="s">
        <v>457</v>
      </c>
      <c r="C441" s="28">
        <v>906</v>
      </c>
      <c r="D441" s="1">
        <v>702</v>
      </c>
      <c r="E441" s="2" t="s">
        <v>441</v>
      </c>
      <c r="F441" s="4"/>
      <c r="G441" s="157">
        <f>G442</f>
        <v>12088.8</v>
      </c>
    </row>
    <row r="442" spans="1:7" s="20" customFormat="1" ht="13.8" x14ac:dyDescent="0.25">
      <c r="A442" s="44">
        <v>432</v>
      </c>
      <c r="B442" s="94" t="s">
        <v>91</v>
      </c>
      <c r="C442" s="43">
        <v>906</v>
      </c>
      <c r="D442" s="3">
        <v>702</v>
      </c>
      <c r="E442" s="4" t="s">
        <v>441</v>
      </c>
      <c r="F442" s="4" t="s">
        <v>90</v>
      </c>
      <c r="G442" s="158">
        <v>12088.8</v>
      </c>
    </row>
    <row r="443" spans="1:7" s="21" customFormat="1" ht="13.8" x14ac:dyDescent="0.25">
      <c r="A443" s="44">
        <v>433</v>
      </c>
      <c r="B443" s="5" t="s">
        <v>354</v>
      </c>
      <c r="C443" s="28">
        <v>906</v>
      </c>
      <c r="D443" s="9">
        <v>703</v>
      </c>
      <c r="E443" s="10"/>
      <c r="F443" s="2"/>
      <c r="G443" s="157">
        <f>G444</f>
        <v>18101</v>
      </c>
    </row>
    <row r="444" spans="1:7" s="21" customFormat="1" ht="39.6" x14ac:dyDescent="0.25">
      <c r="A444" s="44">
        <v>434</v>
      </c>
      <c r="B444" s="28" t="s">
        <v>684</v>
      </c>
      <c r="C444" s="28">
        <v>906</v>
      </c>
      <c r="D444" s="9">
        <v>703</v>
      </c>
      <c r="E444" s="2" t="s">
        <v>279</v>
      </c>
      <c r="F444" s="2"/>
      <c r="G444" s="157">
        <f>G445+G453</f>
        <v>18101</v>
      </c>
    </row>
    <row r="445" spans="1:7" s="21" customFormat="1" ht="39.6" x14ac:dyDescent="0.25">
      <c r="A445" s="44">
        <v>435</v>
      </c>
      <c r="B445" s="28" t="s">
        <v>127</v>
      </c>
      <c r="C445" s="28">
        <v>906</v>
      </c>
      <c r="D445" s="9">
        <v>703</v>
      </c>
      <c r="E445" s="2" t="s">
        <v>290</v>
      </c>
      <c r="F445" s="2"/>
      <c r="G445" s="157">
        <f>G451+G446+G449</f>
        <v>16523.8</v>
      </c>
    </row>
    <row r="446" spans="1:7" ht="13.8" x14ac:dyDescent="0.25">
      <c r="A446" s="44">
        <v>436</v>
      </c>
      <c r="B446" s="5" t="s">
        <v>129</v>
      </c>
      <c r="C446" s="28">
        <v>906</v>
      </c>
      <c r="D446" s="1">
        <v>703</v>
      </c>
      <c r="E446" s="2" t="s">
        <v>291</v>
      </c>
      <c r="F446" s="2"/>
      <c r="G446" s="157">
        <f>G447+G448</f>
        <v>5093.8</v>
      </c>
    </row>
    <row r="447" spans="1:7" s="20" customFormat="1" ht="15" customHeight="1" x14ac:dyDescent="0.25">
      <c r="A447" s="44">
        <v>437</v>
      </c>
      <c r="B447" s="7" t="s">
        <v>45</v>
      </c>
      <c r="C447" s="43">
        <v>906</v>
      </c>
      <c r="D447" s="3">
        <v>703</v>
      </c>
      <c r="E447" s="4" t="s">
        <v>291</v>
      </c>
      <c r="F447" s="4" t="s">
        <v>44</v>
      </c>
      <c r="G447" s="158">
        <v>4834.8</v>
      </c>
    </row>
    <row r="448" spans="1:7" ht="28.5" customHeight="1" x14ac:dyDescent="0.25">
      <c r="A448" s="44">
        <v>438</v>
      </c>
      <c r="B448" s="7" t="s">
        <v>77</v>
      </c>
      <c r="C448" s="43">
        <v>906</v>
      </c>
      <c r="D448" s="3">
        <v>703</v>
      </c>
      <c r="E448" s="4" t="s">
        <v>291</v>
      </c>
      <c r="F448" s="4">
        <v>240</v>
      </c>
      <c r="G448" s="158">
        <v>259</v>
      </c>
    </row>
    <row r="449" spans="1:7" s="20" customFormat="1" ht="26.4" x14ac:dyDescent="0.25">
      <c r="A449" s="44">
        <v>439</v>
      </c>
      <c r="B449" s="88" t="s">
        <v>477</v>
      </c>
      <c r="C449" s="28">
        <v>906</v>
      </c>
      <c r="D449" s="54">
        <v>703</v>
      </c>
      <c r="E449" s="2" t="s">
        <v>478</v>
      </c>
      <c r="F449" s="4"/>
      <c r="G449" s="157">
        <f>G450</f>
        <v>1300</v>
      </c>
    </row>
    <row r="450" spans="1:7" s="20" customFormat="1" ht="13.8" x14ac:dyDescent="0.25">
      <c r="A450" s="44">
        <v>440</v>
      </c>
      <c r="B450" s="94" t="s">
        <v>91</v>
      </c>
      <c r="C450" s="43">
        <v>906</v>
      </c>
      <c r="D450" s="55">
        <v>703</v>
      </c>
      <c r="E450" s="4" t="s">
        <v>478</v>
      </c>
      <c r="F450" s="4" t="s">
        <v>90</v>
      </c>
      <c r="G450" s="158">
        <v>1300</v>
      </c>
    </row>
    <row r="451" spans="1:7" s="21" customFormat="1" ht="104.25" customHeight="1" x14ac:dyDescent="0.25">
      <c r="A451" s="44">
        <v>441</v>
      </c>
      <c r="B451" s="28" t="s">
        <v>97</v>
      </c>
      <c r="C451" s="28">
        <v>906</v>
      </c>
      <c r="D451" s="1">
        <v>703</v>
      </c>
      <c r="E451" s="32" t="s">
        <v>436</v>
      </c>
      <c r="F451" s="2"/>
      <c r="G451" s="156">
        <f>G452</f>
        <v>10130</v>
      </c>
    </row>
    <row r="452" spans="1:7" s="20" customFormat="1" ht="13.8" x14ac:dyDescent="0.25">
      <c r="A452" s="44">
        <v>442</v>
      </c>
      <c r="B452" s="7" t="s">
        <v>91</v>
      </c>
      <c r="C452" s="43">
        <v>906</v>
      </c>
      <c r="D452" s="3">
        <v>703</v>
      </c>
      <c r="E452" s="4" t="s">
        <v>436</v>
      </c>
      <c r="F452" s="4" t="s">
        <v>90</v>
      </c>
      <c r="G452" s="159">
        <v>10130</v>
      </c>
    </row>
    <row r="453" spans="1:7" s="20" customFormat="1" ht="13.8" x14ac:dyDescent="0.25">
      <c r="A453" s="44">
        <v>443</v>
      </c>
      <c r="B453" s="88" t="s">
        <v>156</v>
      </c>
      <c r="C453" s="28">
        <v>906</v>
      </c>
      <c r="D453" s="54">
        <v>703</v>
      </c>
      <c r="E453" s="2" t="s">
        <v>189</v>
      </c>
      <c r="F453" s="2"/>
      <c r="G453" s="157">
        <f>G454</f>
        <v>1577.2</v>
      </c>
    </row>
    <row r="454" spans="1:7" s="20" customFormat="1" ht="26.4" x14ac:dyDescent="0.25">
      <c r="A454" s="44">
        <v>444</v>
      </c>
      <c r="B454" s="88" t="s">
        <v>392</v>
      </c>
      <c r="C454" s="28">
        <v>906</v>
      </c>
      <c r="D454" s="54">
        <v>703</v>
      </c>
      <c r="E454" s="10" t="s">
        <v>391</v>
      </c>
      <c r="F454" s="4"/>
      <c r="G454" s="157">
        <f>G455</f>
        <v>1577.2</v>
      </c>
    </row>
    <row r="455" spans="1:7" s="20" customFormat="1" ht="13.8" x14ac:dyDescent="0.25">
      <c r="A455" s="44">
        <v>445</v>
      </c>
      <c r="B455" s="94" t="s">
        <v>52</v>
      </c>
      <c r="C455" s="43">
        <v>906</v>
      </c>
      <c r="D455" s="55">
        <v>703</v>
      </c>
      <c r="E455" s="12" t="s">
        <v>391</v>
      </c>
      <c r="F455" s="4" t="s">
        <v>51</v>
      </c>
      <c r="G455" s="158">
        <v>1577.2</v>
      </c>
    </row>
    <row r="456" spans="1:7" ht="13.8" x14ac:dyDescent="0.25">
      <c r="A456" s="44">
        <v>446</v>
      </c>
      <c r="B456" s="5" t="s">
        <v>524</v>
      </c>
      <c r="C456" s="28">
        <v>906</v>
      </c>
      <c r="D456" s="1">
        <v>707</v>
      </c>
      <c r="E456" s="2"/>
      <c r="F456" s="2"/>
      <c r="G456" s="157">
        <f>G457</f>
        <v>5624.9</v>
      </c>
    </row>
    <row r="457" spans="1:7" ht="39.6" x14ac:dyDescent="0.25">
      <c r="A457" s="44">
        <v>447</v>
      </c>
      <c r="B457" s="28" t="s">
        <v>684</v>
      </c>
      <c r="C457" s="28">
        <v>906</v>
      </c>
      <c r="D457" s="1">
        <v>707</v>
      </c>
      <c r="E457" s="2" t="s">
        <v>279</v>
      </c>
      <c r="F457" s="2"/>
      <c r="G457" s="157">
        <f>G458+G467</f>
        <v>5624.9</v>
      </c>
    </row>
    <row r="458" spans="1:7" ht="26.4" x14ac:dyDescent="0.25">
      <c r="A458" s="44">
        <v>448</v>
      </c>
      <c r="B458" s="28" t="s">
        <v>130</v>
      </c>
      <c r="C458" s="5">
        <v>906</v>
      </c>
      <c r="D458" s="1">
        <v>707</v>
      </c>
      <c r="E458" s="2" t="s">
        <v>464</v>
      </c>
      <c r="F458" s="2"/>
      <c r="G458" s="157">
        <f>G461+G459+G463+G465</f>
        <v>4875.3999999999996</v>
      </c>
    </row>
    <row r="459" spans="1:7" ht="39.6" x14ac:dyDescent="0.25">
      <c r="A459" s="44">
        <v>449</v>
      </c>
      <c r="B459" s="88" t="s">
        <v>131</v>
      </c>
      <c r="C459" s="5">
        <v>906</v>
      </c>
      <c r="D459" s="9">
        <v>707</v>
      </c>
      <c r="E459" s="10" t="s">
        <v>461</v>
      </c>
      <c r="F459" s="2"/>
      <c r="G459" s="157">
        <f>G460</f>
        <v>1040</v>
      </c>
    </row>
    <row r="460" spans="1:7" ht="13.8" x14ac:dyDescent="0.25">
      <c r="A460" s="44">
        <v>450</v>
      </c>
      <c r="B460" s="94" t="s">
        <v>91</v>
      </c>
      <c r="C460" s="7">
        <v>906</v>
      </c>
      <c r="D460" s="11">
        <v>707</v>
      </c>
      <c r="E460" s="12" t="s">
        <v>461</v>
      </c>
      <c r="F460" s="4" t="s">
        <v>90</v>
      </c>
      <c r="G460" s="158">
        <v>1040</v>
      </c>
    </row>
    <row r="461" spans="1:7" ht="40.5" customHeight="1" x14ac:dyDescent="0.25">
      <c r="A461" s="44">
        <v>451</v>
      </c>
      <c r="B461" s="88" t="s">
        <v>415</v>
      </c>
      <c r="C461" s="5">
        <v>906</v>
      </c>
      <c r="D461" s="1">
        <v>707</v>
      </c>
      <c r="E461" s="2" t="s">
        <v>462</v>
      </c>
      <c r="F461" s="2"/>
      <c r="G461" s="157">
        <f>G462</f>
        <v>3515</v>
      </c>
    </row>
    <row r="462" spans="1:7" ht="13.8" x14ac:dyDescent="0.25">
      <c r="A462" s="44">
        <v>452</v>
      </c>
      <c r="B462" s="7" t="s">
        <v>91</v>
      </c>
      <c r="C462" s="7">
        <v>906</v>
      </c>
      <c r="D462" s="3">
        <v>707</v>
      </c>
      <c r="E462" s="4" t="s">
        <v>462</v>
      </c>
      <c r="F462" s="4" t="s">
        <v>90</v>
      </c>
      <c r="G462" s="158">
        <v>3515</v>
      </c>
    </row>
    <row r="463" spans="1:7" ht="13.8" x14ac:dyDescent="0.25">
      <c r="A463" s="44">
        <v>453</v>
      </c>
      <c r="B463" s="88" t="s">
        <v>576</v>
      </c>
      <c r="C463" s="5">
        <v>906</v>
      </c>
      <c r="D463" s="54">
        <v>707</v>
      </c>
      <c r="E463" s="2" t="s">
        <v>575</v>
      </c>
      <c r="F463" s="2"/>
      <c r="G463" s="157">
        <f>G464</f>
        <v>192.2</v>
      </c>
    </row>
    <row r="464" spans="1:7" ht="13.8" x14ac:dyDescent="0.25">
      <c r="A464" s="44">
        <v>454</v>
      </c>
      <c r="B464" s="94" t="s">
        <v>91</v>
      </c>
      <c r="C464" s="7">
        <v>906</v>
      </c>
      <c r="D464" s="55">
        <v>707</v>
      </c>
      <c r="E464" s="4" t="s">
        <v>575</v>
      </c>
      <c r="F464" s="4" t="s">
        <v>90</v>
      </c>
      <c r="G464" s="159">
        <v>192.2</v>
      </c>
    </row>
    <row r="465" spans="1:7" ht="26.4" x14ac:dyDescent="0.25">
      <c r="A465" s="44">
        <v>455</v>
      </c>
      <c r="B465" s="95" t="s">
        <v>596</v>
      </c>
      <c r="C465" s="5">
        <v>906</v>
      </c>
      <c r="D465" s="54">
        <v>707</v>
      </c>
      <c r="E465" s="2" t="s">
        <v>586</v>
      </c>
      <c r="F465" s="2"/>
      <c r="G465" s="157">
        <f>G466</f>
        <v>128.19999999999999</v>
      </c>
    </row>
    <row r="466" spans="1:7" ht="13.8" x14ac:dyDescent="0.25">
      <c r="A466" s="44">
        <v>456</v>
      </c>
      <c r="B466" s="94" t="s">
        <v>91</v>
      </c>
      <c r="C466" s="7">
        <v>906</v>
      </c>
      <c r="D466" s="55">
        <v>707</v>
      </c>
      <c r="E466" s="4" t="s">
        <v>586</v>
      </c>
      <c r="F466" s="4" t="s">
        <v>90</v>
      </c>
      <c r="G466" s="158">
        <v>128.19999999999999</v>
      </c>
    </row>
    <row r="467" spans="1:7" s="21" customFormat="1" ht="26.4" x14ac:dyDescent="0.25">
      <c r="A467" s="44">
        <v>457</v>
      </c>
      <c r="B467" s="28" t="s">
        <v>142</v>
      </c>
      <c r="C467" s="28">
        <v>906</v>
      </c>
      <c r="D467" s="1">
        <v>707</v>
      </c>
      <c r="E467" s="2" t="s">
        <v>465</v>
      </c>
      <c r="F467" s="2"/>
      <c r="G467" s="157">
        <f>G470+G472+G468</f>
        <v>749.5</v>
      </c>
    </row>
    <row r="468" spans="1:7" s="21" customFormat="1" ht="26.4" x14ac:dyDescent="0.25">
      <c r="A468" s="44">
        <v>458</v>
      </c>
      <c r="B468" s="5" t="s">
        <v>143</v>
      </c>
      <c r="C468" s="28">
        <v>906</v>
      </c>
      <c r="D468" s="1">
        <v>707</v>
      </c>
      <c r="E468" s="2" t="s">
        <v>463</v>
      </c>
      <c r="F468" s="2"/>
      <c r="G468" s="157">
        <f>G469</f>
        <v>100</v>
      </c>
    </row>
    <row r="469" spans="1:7" s="21" customFormat="1" ht="13.8" x14ac:dyDescent="0.25">
      <c r="A469" s="44">
        <v>459</v>
      </c>
      <c r="B469" s="7" t="s">
        <v>91</v>
      </c>
      <c r="C469" s="43">
        <v>906</v>
      </c>
      <c r="D469" s="3">
        <v>707</v>
      </c>
      <c r="E469" s="4" t="s">
        <v>463</v>
      </c>
      <c r="F469" s="4" t="s">
        <v>90</v>
      </c>
      <c r="G469" s="158">
        <v>100</v>
      </c>
    </row>
    <row r="470" spans="1:7" ht="26.4" x14ac:dyDescent="0.25">
      <c r="A470" s="44">
        <v>460</v>
      </c>
      <c r="B470" s="88" t="s">
        <v>578</v>
      </c>
      <c r="C470" s="28">
        <v>906</v>
      </c>
      <c r="D470" s="54">
        <v>707</v>
      </c>
      <c r="E470" s="2" t="s">
        <v>577</v>
      </c>
      <c r="F470" s="2"/>
      <c r="G470" s="157">
        <f>G471</f>
        <v>389.5</v>
      </c>
    </row>
    <row r="471" spans="1:7" ht="13.8" x14ac:dyDescent="0.25">
      <c r="A471" s="44">
        <v>461</v>
      </c>
      <c r="B471" s="94" t="s">
        <v>91</v>
      </c>
      <c r="C471" s="43">
        <v>906</v>
      </c>
      <c r="D471" s="55">
        <v>707</v>
      </c>
      <c r="E471" s="4" t="s">
        <v>577</v>
      </c>
      <c r="F471" s="4" t="s">
        <v>90</v>
      </c>
      <c r="G471" s="159">
        <v>389.5</v>
      </c>
    </row>
    <row r="472" spans="1:7" ht="39.6" x14ac:dyDescent="0.25">
      <c r="A472" s="44">
        <v>462</v>
      </c>
      <c r="B472" s="95" t="s">
        <v>595</v>
      </c>
      <c r="C472" s="28">
        <v>906</v>
      </c>
      <c r="D472" s="54">
        <v>707</v>
      </c>
      <c r="E472" s="2" t="s">
        <v>592</v>
      </c>
      <c r="F472" s="2"/>
      <c r="G472" s="157">
        <f>G473</f>
        <v>260</v>
      </c>
    </row>
    <row r="473" spans="1:7" ht="13.8" x14ac:dyDescent="0.25">
      <c r="A473" s="44">
        <v>463</v>
      </c>
      <c r="B473" s="94" t="s">
        <v>91</v>
      </c>
      <c r="C473" s="43">
        <v>906</v>
      </c>
      <c r="D473" s="55">
        <v>707</v>
      </c>
      <c r="E473" s="4" t="s">
        <v>592</v>
      </c>
      <c r="F473" s="4" t="s">
        <v>90</v>
      </c>
      <c r="G473" s="158">
        <v>260</v>
      </c>
    </row>
    <row r="474" spans="1:7" ht="12.75" customHeight="1" x14ac:dyDescent="0.25">
      <c r="A474" s="44">
        <v>464</v>
      </c>
      <c r="B474" s="5" t="s">
        <v>22</v>
      </c>
      <c r="C474" s="28">
        <v>906</v>
      </c>
      <c r="D474" s="1">
        <v>709</v>
      </c>
      <c r="E474" s="2"/>
      <c r="F474" s="2"/>
      <c r="G474" s="157">
        <f>G475+G507+G514</f>
        <v>67557</v>
      </c>
    </row>
    <row r="475" spans="1:7" ht="39.6" x14ac:dyDescent="0.25">
      <c r="A475" s="44">
        <v>465</v>
      </c>
      <c r="B475" s="28" t="s">
        <v>684</v>
      </c>
      <c r="C475" s="28">
        <v>906</v>
      </c>
      <c r="D475" s="1">
        <v>709</v>
      </c>
      <c r="E475" s="2" t="s">
        <v>279</v>
      </c>
      <c r="F475" s="2"/>
      <c r="G475" s="157">
        <f>G497+G476+G486</f>
        <v>67407</v>
      </c>
    </row>
    <row r="476" spans="1:7" ht="39.6" x14ac:dyDescent="0.25">
      <c r="A476" s="44">
        <v>466</v>
      </c>
      <c r="B476" s="95" t="s">
        <v>127</v>
      </c>
      <c r="C476" s="28">
        <v>906</v>
      </c>
      <c r="D476" s="54">
        <v>709</v>
      </c>
      <c r="E476" s="32" t="s">
        <v>290</v>
      </c>
      <c r="F476" s="2"/>
      <c r="G476" s="157">
        <f>G479+G482+G484+G477</f>
        <v>24392.699999999997</v>
      </c>
    </row>
    <row r="477" spans="1:7" ht="13.8" x14ac:dyDescent="0.25">
      <c r="A477" s="44">
        <v>467</v>
      </c>
      <c r="B477" s="5" t="s">
        <v>129</v>
      </c>
      <c r="C477" s="28">
        <v>906</v>
      </c>
      <c r="D477" s="1">
        <v>709</v>
      </c>
      <c r="E477" s="2" t="s">
        <v>291</v>
      </c>
      <c r="F477" s="2"/>
      <c r="G477" s="157">
        <f>G478</f>
        <v>5740</v>
      </c>
    </row>
    <row r="478" spans="1:7" ht="13.8" x14ac:dyDescent="0.25">
      <c r="A478" s="44">
        <v>468</v>
      </c>
      <c r="B478" s="7" t="s">
        <v>91</v>
      </c>
      <c r="C478" s="43">
        <v>906</v>
      </c>
      <c r="D478" s="3">
        <v>709</v>
      </c>
      <c r="E478" s="4" t="s">
        <v>291</v>
      </c>
      <c r="F478" s="4" t="s">
        <v>90</v>
      </c>
      <c r="G478" s="158">
        <v>5740</v>
      </c>
    </row>
    <row r="479" spans="1:7" ht="79.2" x14ac:dyDescent="0.25">
      <c r="A479" s="44">
        <v>469</v>
      </c>
      <c r="B479" s="88" t="s">
        <v>531</v>
      </c>
      <c r="C479" s="28">
        <v>906</v>
      </c>
      <c r="D479" s="54">
        <v>709</v>
      </c>
      <c r="E479" s="2" t="s">
        <v>379</v>
      </c>
      <c r="F479" s="4"/>
      <c r="G479" s="157">
        <f>G481+G480</f>
        <v>1178.3</v>
      </c>
    </row>
    <row r="480" spans="1:7" ht="26.4" x14ac:dyDescent="0.25">
      <c r="A480" s="44">
        <v>470</v>
      </c>
      <c r="B480" s="94" t="s">
        <v>77</v>
      </c>
      <c r="C480" s="43">
        <v>906</v>
      </c>
      <c r="D480" s="55">
        <v>709</v>
      </c>
      <c r="E480" s="4" t="s">
        <v>379</v>
      </c>
      <c r="F480" s="4" t="s">
        <v>78</v>
      </c>
      <c r="G480" s="159">
        <v>66.748000000000005</v>
      </c>
    </row>
    <row r="481" spans="1:7" ht="13.8" x14ac:dyDescent="0.25">
      <c r="A481" s="44">
        <v>471</v>
      </c>
      <c r="B481" s="94" t="s">
        <v>91</v>
      </c>
      <c r="C481" s="43">
        <v>906</v>
      </c>
      <c r="D481" s="55">
        <v>709</v>
      </c>
      <c r="E481" s="4" t="s">
        <v>379</v>
      </c>
      <c r="F481" s="4" t="s">
        <v>90</v>
      </c>
      <c r="G481" s="159">
        <v>1111.5519999999999</v>
      </c>
    </row>
    <row r="482" spans="1:7" ht="39.6" x14ac:dyDescent="0.25">
      <c r="A482" s="44">
        <v>472</v>
      </c>
      <c r="B482" s="88" t="s">
        <v>530</v>
      </c>
      <c r="C482" s="28">
        <v>906</v>
      </c>
      <c r="D482" s="54">
        <v>709</v>
      </c>
      <c r="E482" s="2" t="s">
        <v>206</v>
      </c>
      <c r="F482" s="4"/>
      <c r="G482" s="157">
        <f>G483</f>
        <v>9784.4</v>
      </c>
    </row>
    <row r="483" spans="1:7" ht="13.8" x14ac:dyDescent="0.25">
      <c r="A483" s="44">
        <v>473</v>
      </c>
      <c r="B483" s="94" t="s">
        <v>91</v>
      </c>
      <c r="C483" s="43">
        <v>906</v>
      </c>
      <c r="D483" s="55">
        <v>709</v>
      </c>
      <c r="E483" s="4" t="s">
        <v>206</v>
      </c>
      <c r="F483" s="4" t="s">
        <v>90</v>
      </c>
      <c r="G483" s="159">
        <v>9784.4</v>
      </c>
    </row>
    <row r="484" spans="1:7" ht="52.8" x14ac:dyDescent="0.25">
      <c r="A484" s="44">
        <v>474</v>
      </c>
      <c r="B484" s="95" t="s">
        <v>640</v>
      </c>
      <c r="C484" s="28">
        <v>906</v>
      </c>
      <c r="D484" s="90">
        <v>709</v>
      </c>
      <c r="E484" s="85" t="s">
        <v>599</v>
      </c>
      <c r="F484" s="10"/>
      <c r="G484" s="157">
        <f>G485</f>
        <v>7690</v>
      </c>
    </row>
    <row r="485" spans="1:7" ht="13.8" x14ac:dyDescent="0.25">
      <c r="A485" s="44">
        <v>475</v>
      </c>
      <c r="B485" s="94" t="s">
        <v>91</v>
      </c>
      <c r="C485" s="43">
        <v>906</v>
      </c>
      <c r="D485" s="91">
        <v>709</v>
      </c>
      <c r="E485" s="12" t="s">
        <v>599</v>
      </c>
      <c r="F485" s="4" t="s">
        <v>90</v>
      </c>
      <c r="G485" s="158">
        <v>7690</v>
      </c>
    </row>
    <row r="486" spans="1:7" ht="37.5" customHeight="1" x14ac:dyDescent="0.25">
      <c r="A486" s="44">
        <v>476</v>
      </c>
      <c r="B486" s="95" t="s">
        <v>186</v>
      </c>
      <c r="C486" s="28">
        <v>906</v>
      </c>
      <c r="D486" s="54">
        <v>709</v>
      </c>
      <c r="E486" s="2" t="s">
        <v>283</v>
      </c>
      <c r="F486" s="2"/>
      <c r="G486" s="157">
        <f>G489+G491+G493+G495+G487</f>
        <v>18129.3</v>
      </c>
    </row>
    <row r="487" spans="1:7" ht="19.5" customHeight="1" x14ac:dyDescent="0.25">
      <c r="A487" s="44">
        <v>477</v>
      </c>
      <c r="B487" s="88" t="s">
        <v>546</v>
      </c>
      <c r="C487" s="28">
        <v>906</v>
      </c>
      <c r="D487" s="54">
        <v>709</v>
      </c>
      <c r="E487" s="32" t="s">
        <v>545</v>
      </c>
      <c r="F487" s="32"/>
      <c r="G487" s="157">
        <f>G488</f>
        <v>11738</v>
      </c>
    </row>
    <row r="488" spans="1:7" ht="13.8" x14ac:dyDescent="0.25">
      <c r="A488" s="44">
        <v>478</v>
      </c>
      <c r="B488" s="94" t="s">
        <v>91</v>
      </c>
      <c r="C488" s="43">
        <v>906</v>
      </c>
      <c r="D488" s="55">
        <v>709</v>
      </c>
      <c r="E488" s="52" t="s">
        <v>545</v>
      </c>
      <c r="F488" s="4" t="s">
        <v>90</v>
      </c>
      <c r="G488" s="158">
        <v>11738</v>
      </c>
    </row>
    <row r="489" spans="1:7" ht="26.4" x14ac:dyDescent="0.25">
      <c r="A489" s="44">
        <v>479</v>
      </c>
      <c r="B489" s="95" t="s">
        <v>583</v>
      </c>
      <c r="C489" s="28">
        <v>906</v>
      </c>
      <c r="D489" s="54">
        <v>709</v>
      </c>
      <c r="E489" s="2" t="s">
        <v>584</v>
      </c>
      <c r="F489" s="4"/>
      <c r="G489" s="157">
        <f>G490</f>
        <v>2697.2</v>
      </c>
    </row>
    <row r="490" spans="1:7" ht="13.8" x14ac:dyDescent="0.25">
      <c r="A490" s="44">
        <v>480</v>
      </c>
      <c r="B490" s="96" t="s">
        <v>91</v>
      </c>
      <c r="C490" s="43">
        <v>906</v>
      </c>
      <c r="D490" s="55">
        <v>709</v>
      </c>
      <c r="E490" s="4" t="s">
        <v>584</v>
      </c>
      <c r="F490" s="4" t="s">
        <v>90</v>
      </c>
      <c r="G490" s="159">
        <v>2697.2</v>
      </c>
    </row>
    <row r="491" spans="1:7" ht="26.4" x14ac:dyDescent="0.25">
      <c r="A491" s="44">
        <v>481</v>
      </c>
      <c r="B491" s="95" t="s">
        <v>574</v>
      </c>
      <c r="C491" s="28">
        <v>906</v>
      </c>
      <c r="D491" s="54">
        <v>709</v>
      </c>
      <c r="E491" s="32" t="s">
        <v>573</v>
      </c>
      <c r="F491" s="2"/>
      <c r="G491" s="157">
        <f>G492</f>
        <v>658.2</v>
      </c>
    </row>
    <row r="492" spans="1:7" ht="13.8" x14ac:dyDescent="0.25">
      <c r="A492" s="44">
        <v>482</v>
      </c>
      <c r="B492" s="94" t="s">
        <v>91</v>
      </c>
      <c r="C492" s="43">
        <v>906</v>
      </c>
      <c r="D492" s="55">
        <v>709</v>
      </c>
      <c r="E492" s="52" t="s">
        <v>573</v>
      </c>
      <c r="F492" s="4" t="s">
        <v>90</v>
      </c>
      <c r="G492" s="159">
        <v>658.2</v>
      </c>
    </row>
    <row r="493" spans="1:7" ht="39.6" x14ac:dyDescent="0.25">
      <c r="A493" s="44">
        <v>483</v>
      </c>
      <c r="B493" s="95" t="s">
        <v>593</v>
      </c>
      <c r="C493" s="28">
        <v>906</v>
      </c>
      <c r="D493" s="54">
        <v>709</v>
      </c>
      <c r="E493" s="2" t="s">
        <v>585</v>
      </c>
      <c r="F493" s="4"/>
      <c r="G493" s="157">
        <f>G494</f>
        <v>2206.8000000000002</v>
      </c>
    </row>
    <row r="494" spans="1:7" ht="13.8" x14ac:dyDescent="0.25">
      <c r="A494" s="44">
        <v>484</v>
      </c>
      <c r="B494" s="96" t="s">
        <v>91</v>
      </c>
      <c r="C494" s="43">
        <v>906</v>
      </c>
      <c r="D494" s="55">
        <v>709</v>
      </c>
      <c r="E494" s="4" t="s">
        <v>585</v>
      </c>
      <c r="F494" s="4" t="s">
        <v>90</v>
      </c>
      <c r="G494" s="158">
        <v>2206.8000000000002</v>
      </c>
    </row>
    <row r="495" spans="1:7" ht="39.6" x14ac:dyDescent="0.25">
      <c r="A495" s="44">
        <v>485</v>
      </c>
      <c r="B495" s="95" t="s">
        <v>594</v>
      </c>
      <c r="C495" s="28">
        <v>906</v>
      </c>
      <c r="D495" s="54">
        <v>709</v>
      </c>
      <c r="E495" s="32" t="s">
        <v>591</v>
      </c>
      <c r="F495" s="2"/>
      <c r="G495" s="157">
        <f>G496</f>
        <v>829.1</v>
      </c>
    </row>
    <row r="496" spans="1:7" ht="13.8" x14ac:dyDescent="0.25">
      <c r="A496" s="44">
        <v>486</v>
      </c>
      <c r="B496" s="94" t="s">
        <v>91</v>
      </c>
      <c r="C496" s="43">
        <v>906</v>
      </c>
      <c r="D496" s="55">
        <v>709</v>
      </c>
      <c r="E496" s="52" t="s">
        <v>591</v>
      </c>
      <c r="F496" s="4" t="s">
        <v>90</v>
      </c>
      <c r="G496" s="158">
        <v>829.1</v>
      </c>
    </row>
    <row r="497" spans="1:7" s="21" customFormat="1" ht="39.6" x14ac:dyDescent="0.25">
      <c r="A497" s="44">
        <v>487</v>
      </c>
      <c r="B497" s="28" t="s">
        <v>685</v>
      </c>
      <c r="C497" s="28">
        <v>906</v>
      </c>
      <c r="D497" s="1">
        <v>709</v>
      </c>
      <c r="E497" s="2" t="s">
        <v>296</v>
      </c>
      <c r="F497" s="2"/>
      <c r="G497" s="157">
        <f>G498+G501+G504</f>
        <v>24885</v>
      </c>
    </row>
    <row r="498" spans="1:7" ht="26.4" x14ac:dyDescent="0.25">
      <c r="A498" s="44">
        <v>488</v>
      </c>
      <c r="B498" s="5" t="s">
        <v>109</v>
      </c>
      <c r="C498" s="28">
        <v>906</v>
      </c>
      <c r="D498" s="1">
        <v>709</v>
      </c>
      <c r="E498" s="2" t="s">
        <v>321</v>
      </c>
      <c r="F498" s="2"/>
      <c r="G498" s="157">
        <f>G499+G500</f>
        <v>3473.8</v>
      </c>
    </row>
    <row r="499" spans="1:7" ht="23.25" customHeight="1" x14ac:dyDescent="0.25">
      <c r="A499" s="44">
        <v>489</v>
      </c>
      <c r="B499" s="7" t="s">
        <v>81</v>
      </c>
      <c r="C499" s="43">
        <v>906</v>
      </c>
      <c r="D499" s="3">
        <v>709</v>
      </c>
      <c r="E499" s="4" t="s">
        <v>321</v>
      </c>
      <c r="F499" s="4" t="s">
        <v>50</v>
      </c>
      <c r="G499" s="158">
        <v>3215.8</v>
      </c>
    </row>
    <row r="500" spans="1:7" ht="28.5" customHeight="1" x14ac:dyDescent="0.25">
      <c r="A500" s="44">
        <v>490</v>
      </c>
      <c r="B500" s="7" t="s">
        <v>77</v>
      </c>
      <c r="C500" s="43">
        <v>906</v>
      </c>
      <c r="D500" s="3">
        <v>709</v>
      </c>
      <c r="E500" s="4" t="s">
        <v>321</v>
      </c>
      <c r="F500" s="4">
        <v>240</v>
      </c>
      <c r="G500" s="158">
        <v>258</v>
      </c>
    </row>
    <row r="501" spans="1:7" ht="55.5" customHeight="1" x14ac:dyDescent="0.25">
      <c r="A501" s="44">
        <v>491</v>
      </c>
      <c r="B501" s="5" t="s">
        <v>566</v>
      </c>
      <c r="C501" s="28">
        <v>906</v>
      </c>
      <c r="D501" s="1">
        <v>709</v>
      </c>
      <c r="E501" s="2" t="s">
        <v>322</v>
      </c>
      <c r="F501" s="2"/>
      <c r="G501" s="157">
        <f>G502+G503</f>
        <v>527.5</v>
      </c>
    </row>
    <row r="502" spans="1:7" ht="28.5" customHeight="1" x14ac:dyDescent="0.25">
      <c r="A502" s="44">
        <v>492</v>
      </c>
      <c r="B502" s="7" t="s">
        <v>77</v>
      </c>
      <c r="C502" s="43">
        <v>906</v>
      </c>
      <c r="D502" s="3">
        <v>709</v>
      </c>
      <c r="E502" s="4" t="s">
        <v>322</v>
      </c>
      <c r="F502" s="4">
        <v>240</v>
      </c>
      <c r="G502" s="158">
        <v>500</v>
      </c>
    </row>
    <row r="503" spans="1:7" ht="13.8" x14ac:dyDescent="0.25">
      <c r="A503" s="44">
        <v>493</v>
      </c>
      <c r="B503" s="94" t="s">
        <v>644</v>
      </c>
      <c r="C503" s="43">
        <v>906</v>
      </c>
      <c r="D503" s="55">
        <v>709</v>
      </c>
      <c r="E503" s="4" t="s">
        <v>322</v>
      </c>
      <c r="F503" s="4" t="s">
        <v>643</v>
      </c>
      <c r="G503" s="158">
        <v>27.5</v>
      </c>
    </row>
    <row r="504" spans="1:7" ht="17.25" customHeight="1" x14ac:dyDescent="0.25">
      <c r="A504" s="44">
        <v>494</v>
      </c>
      <c r="B504" s="5" t="s">
        <v>129</v>
      </c>
      <c r="C504" s="28">
        <v>906</v>
      </c>
      <c r="D504" s="1">
        <v>709</v>
      </c>
      <c r="E504" s="2" t="s">
        <v>323</v>
      </c>
      <c r="F504" s="2"/>
      <c r="G504" s="156">
        <f>G505+G506</f>
        <v>20883.7</v>
      </c>
    </row>
    <row r="505" spans="1:7" ht="12.75" customHeight="1" x14ac:dyDescent="0.25">
      <c r="A505" s="44">
        <v>495</v>
      </c>
      <c r="B505" s="7" t="s">
        <v>45</v>
      </c>
      <c r="C505" s="43">
        <v>906</v>
      </c>
      <c r="D505" s="3">
        <v>709</v>
      </c>
      <c r="E505" s="4" t="s">
        <v>323</v>
      </c>
      <c r="F505" s="4" t="s">
        <v>44</v>
      </c>
      <c r="G505" s="158">
        <v>17960</v>
      </c>
    </row>
    <row r="506" spans="1:7" ht="26.4" x14ac:dyDescent="0.25">
      <c r="A506" s="44">
        <v>496</v>
      </c>
      <c r="B506" s="7" t="s">
        <v>77</v>
      </c>
      <c r="C506" s="43">
        <v>906</v>
      </c>
      <c r="D506" s="3">
        <v>709</v>
      </c>
      <c r="E506" s="4" t="s">
        <v>323</v>
      </c>
      <c r="F506" s="4">
        <v>240</v>
      </c>
      <c r="G506" s="158">
        <v>2923.7</v>
      </c>
    </row>
    <row r="507" spans="1:7" s="21" customFormat="1" ht="26.4" x14ac:dyDescent="0.25">
      <c r="A507" s="44">
        <v>497</v>
      </c>
      <c r="B507" s="28" t="s">
        <v>688</v>
      </c>
      <c r="C507" s="28">
        <v>906</v>
      </c>
      <c r="D507" s="9">
        <v>709</v>
      </c>
      <c r="E507" s="10" t="s">
        <v>297</v>
      </c>
      <c r="F507" s="2"/>
      <c r="G507" s="157">
        <f>G508+G511</f>
        <v>50</v>
      </c>
    </row>
    <row r="508" spans="1:7" s="21" customFormat="1" ht="26.4" x14ac:dyDescent="0.25">
      <c r="A508" s="44">
        <v>498</v>
      </c>
      <c r="B508" s="28" t="s">
        <v>170</v>
      </c>
      <c r="C508" s="28">
        <v>906</v>
      </c>
      <c r="D508" s="9">
        <v>709</v>
      </c>
      <c r="E508" s="10" t="s">
        <v>298</v>
      </c>
      <c r="F508" s="2"/>
      <c r="G508" s="157">
        <f>G509</f>
        <v>25</v>
      </c>
    </row>
    <row r="509" spans="1:7" s="21" customFormat="1" ht="26.4" x14ac:dyDescent="0.25">
      <c r="A509" s="44">
        <v>499</v>
      </c>
      <c r="B509" s="5" t="s">
        <v>171</v>
      </c>
      <c r="C509" s="28">
        <v>906</v>
      </c>
      <c r="D509" s="9">
        <v>709</v>
      </c>
      <c r="E509" s="10" t="s">
        <v>561</v>
      </c>
      <c r="F509" s="2"/>
      <c r="G509" s="157">
        <f>G510</f>
        <v>25</v>
      </c>
    </row>
    <row r="510" spans="1:7" s="20" customFormat="1" ht="13.8" x14ac:dyDescent="0.25">
      <c r="A510" s="44">
        <v>500</v>
      </c>
      <c r="B510" s="7" t="s">
        <v>91</v>
      </c>
      <c r="C510" s="43">
        <v>906</v>
      </c>
      <c r="D510" s="11">
        <v>709</v>
      </c>
      <c r="E510" s="12" t="s">
        <v>561</v>
      </c>
      <c r="F510" s="4" t="s">
        <v>90</v>
      </c>
      <c r="G510" s="158">
        <v>25</v>
      </c>
    </row>
    <row r="511" spans="1:7" s="21" customFormat="1" ht="39.6" x14ac:dyDescent="0.25">
      <c r="A511" s="44">
        <v>501</v>
      </c>
      <c r="B511" s="28" t="s">
        <v>172</v>
      </c>
      <c r="C511" s="28">
        <v>906</v>
      </c>
      <c r="D511" s="9">
        <v>709</v>
      </c>
      <c r="E511" s="10" t="s">
        <v>300</v>
      </c>
      <c r="F511" s="2"/>
      <c r="G511" s="157">
        <f>G512</f>
        <v>25</v>
      </c>
    </row>
    <row r="512" spans="1:7" s="21" customFormat="1" ht="40.5" customHeight="1" x14ac:dyDescent="0.25">
      <c r="A512" s="44">
        <v>502</v>
      </c>
      <c r="B512" s="5" t="s">
        <v>173</v>
      </c>
      <c r="C512" s="28">
        <v>906</v>
      </c>
      <c r="D512" s="9">
        <v>709</v>
      </c>
      <c r="E512" s="10" t="s">
        <v>301</v>
      </c>
      <c r="F512" s="2"/>
      <c r="G512" s="157">
        <f>G513</f>
        <v>25</v>
      </c>
    </row>
    <row r="513" spans="1:7" s="20" customFormat="1" ht="13.8" x14ac:dyDescent="0.25">
      <c r="A513" s="44">
        <v>503</v>
      </c>
      <c r="B513" s="7" t="s">
        <v>91</v>
      </c>
      <c r="C513" s="43">
        <v>906</v>
      </c>
      <c r="D513" s="11">
        <v>709</v>
      </c>
      <c r="E513" s="12" t="s">
        <v>301</v>
      </c>
      <c r="F513" s="4" t="s">
        <v>90</v>
      </c>
      <c r="G513" s="158">
        <v>25</v>
      </c>
    </row>
    <row r="514" spans="1:7" s="21" customFormat="1" ht="26.4" x14ac:dyDescent="0.25">
      <c r="A514" s="44">
        <v>504</v>
      </c>
      <c r="B514" s="95" t="s">
        <v>691</v>
      </c>
      <c r="C514" s="28">
        <v>906</v>
      </c>
      <c r="D514" s="1">
        <v>709</v>
      </c>
      <c r="E514" s="2" t="s">
        <v>234</v>
      </c>
      <c r="F514" s="2"/>
      <c r="G514" s="157">
        <f>G515</f>
        <v>100</v>
      </c>
    </row>
    <row r="515" spans="1:7" s="21" customFormat="1" ht="26.4" x14ac:dyDescent="0.25">
      <c r="A515" s="44">
        <v>505</v>
      </c>
      <c r="B515" s="28" t="s">
        <v>138</v>
      </c>
      <c r="C515" s="28">
        <v>906</v>
      </c>
      <c r="D515" s="1">
        <v>709</v>
      </c>
      <c r="E515" s="2" t="s">
        <v>269</v>
      </c>
      <c r="F515" s="2"/>
      <c r="G515" s="157">
        <f>G516+G518</f>
        <v>100</v>
      </c>
    </row>
    <row r="516" spans="1:7" s="21" customFormat="1" ht="26.4" x14ac:dyDescent="0.25">
      <c r="A516" s="44">
        <v>506</v>
      </c>
      <c r="B516" s="5" t="s">
        <v>184</v>
      </c>
      <c r="C516" s="28">
        <v>906</v>
      </c>
      <c r="D516" s="1">
        <v>709</v>
      </c>
      <c r="E516" s="2" t="s">
        <v>425</v>
      </c>
      <c r="F516" s="2"/>
      <c r="G516" s="157">
        <f>G517</f>
        <v>20</v>
      </c>
    </row>
    <row r="517" spans="1:7" s="20" customFormat="1" ht="26.4" x14ac:dyDescent="0.25">
      <c r="A517" s="44">
        <v>507</v>
      </c>
      <c r="B517" s="7" t="s">
        <v>77</v>
      </c>
      <c r="C517" s="43">
        <v>906</v>
      </c>
      <c r="D517" s="3">
        <v>709</v>
      </c>
      <c r="E517" s="4" t="s">
        <v>425</v>
      </c>
      <c r="F517" s="52">
        <v>240</v>
      </c>
      <c r="G517" s="158">
        <v>20</v>
      </c>
    </row>
    <row r="518" spans="1:7" s="21" customFormat="1" ht="13.8" x14ac:dyDescent="0.25">
      <c r="A518" s="44">
        <v>508</v>
      </c>
      <c r="B518" s="5" t="s">
        <v>358</v>
      </c>
      <c r="C518" s="28">
        <v>906</v>
      </c>
      <c r="D518" s="1">
        <v>709</v>
      </c>
      <c r="E518" s="2" t="s">
        <v>426</v>
      </c>
      <c r="F518" s="2"/>
      <c r="G518" s="157">
        <f>G519</f>
        <v>80</v>
      </c>
    </row>
    <row r="519" spans="1:7" s="20" customFormat="1" ht="13.8" x14ac:dyDescent="0.25">
      <c r="A519" s="44">
        <v>509</v>
      </c>
      <c r="B519" s="7" t="s">
        <v>91</v>
      </c>
      <c r="C519" s="43">
        <v>906</v>
      </c>
      <c r="D519" s="3">
        <v>709</v>
      </c>
      <c r="E519" s="4" t="s">
        <v>426</v>
      </c>
      <c r="F519" s="4" t="s">
        <v>90</v>
      </c>
      <c r="G519" s="158">
        <v>80</v>
      </c>
    </row>
    <row r="520" spans="1:7" s="20" customFormat="1" ht="15.6" x14ac:dyDescent="0.25">
      <c r="A520" s="44">
        <v>510</v>
      </c>
      <c r="B520" s="93" t="s">
        <v>539</v>
      </c>
      <c r="C520" s="28">
        <v>906</v>
      </c>
      <c r="D520" s="54">
        <v>1004</v>
      </c>
      <c r="E520" s="2"/>
      <c r="F520" s="2"/>
      <c r="G520" s="157">
        <f>G521</f>
        <v>500</v>
      </c>
    </row>
    <row r="521" spans="1:7" s="20" customFormat="1" ht="39.6" x14ac:dyDescent="0.25">
      <c r="A521" s="44">
        <v>511</v>
      </c>
      <c r="B521" s="95" t="s">
        <v>684</v>
      </c>
      <c r="C521" s="28">
        <v>906</v>
      </c>
      <c r="D521" s="54">
        <v>1004</v>
      </c>
      <c r="E521" s="2" t="s">
        <v>279</v>
      </c>
      <c r="F521" s="2"/>
      <c r="G521" s="157">
        <f>G522</f>
        <v>500</v>
      </c>
    </row>
    <row r="522" spans="1:7" s="20" customFormat="1" ht="26.4" x14ac:dyDescent="0.25">
      <c r="A522" s="44">
        <v>512</v>
      </c>
      <c r="B522" s="95" t="s">
        <v>122</v>
      </c>
      <c r="C522" s="28">
        <v>906</v>
      </c>
      <c r="D522" s="54">
        <v>1004</v>
      </c>
      <c r="E522" s="2" t="s">
        <v>285</v>
      </c>
      <c r="F522" s="2"/>
      <c r="G522" s="157">
        <f>G523</f>
        <v>500</v>
      </c>
    </row>
    <row r="523" spans="1:7" s="20" customFormat="1" ht="26.4" x14ac:dyDescent="0.25">
      <c r="A523" s="44">
        <v>513</v>
      </c>
      <c r="B523" s="113" t="s">
        <v>532</v>
      </c>
      <c r="C523" s="28">
        <v>906</v>
      </c>
      <c r="D523" s="54">
        <v>1004</v>
      </c>
      <c r="E523" s="2" t="s">
        <v>289</v>
      </c>
      <c r="F523" s="2"/>
      <c r="G523" s="157">
        <f>G524</f>
        <v>500</v>
      </c>
    </row>
    <row r="524" spans="1:7" s="20" customFormat="1" ht="13.8" x14ac:dyDescent="0.25">
      <c r="A524" s="44">
        <v>514</v>
      </c>
      <c r="B524" s="94" t="s">
        <v>91</v>
      </c>
      <c r="C524" s="43">
        <v>906</v>
      </c>
      <c r="D524" s="55">
        <v>1004</v>
      </c>
      <c r="E524" s="4" t="s">
        <v>289</v>
      </c>
      <c r="F524" s="4" t="s">
        <v>90</v>
      </c>
      <c r="G524" s="159">
        <v>500</v>
      </c>
    </row>
    <row r="525" spans="1:7" s="20" customFormat="1" ht="15.6" x14ac:dyDescent="0.25">
      <c r="A525" s="44">
        <v>515</v>
      </c>
      <c r="B525" s="24" t="s">
        <v>34</v>
      </c>
      <c r="C525" s="5">
        <v>906</v>
      </c>
      <c r="D525" s="1">
        <v>1100</v>
      </c>
      <c r="E525" s="4"/>
      <c r="F525" s="4"/>
      <c r="G525" s="157">
        <f>G534+G526</f>
        <v>26868.5</v>
      </c>
    </row>
    <row r="526" spans="1:7" s="20" customFormat="1" ht="13.8" x14ac:dyDescent="0.25">
      <c r="A526" s="44">
        <v>516</v>
      </c>
      <c r="B526" s="88" t="s">
        <v>645</v>
      </c>
      <c r="C526" s="5">
        <v>906</v>
      </c>
      <c r="D526" s="54">
        <v>1101</v>
      </c>
      <c r="E526" s="10"/>
      <c r="F526" s="10"/>
      <c r="G526" s="157">
        <f>G527</f>
        <v>11274.1</v>
      </c>
    </row>
    <row r="527" spans="1:7" s="20" customFormat="1" ht="39.6" x14ac:dyDescent="0.25">
      <c r="A527" s="44">
        <v>517</v>
      </c>
      <c r="B527" s="95" t="s">
        <v>127</v>
      </c>
      <c r="C527" s="5">
        <v>906</v>
      </c>
      <c r="D527" s="54">
        <v>1101</v>
      </c>
      <c r="E527" s="32" t="s">
        <v>290</v>
      </c>
      <c r="F527" s="2"/>
      <c r="G527" s="157">
        <f>G528+G530+G532</f>
        <v>11274.1</v>
      </c>
    </row>
    <row r="528" spans="1:7" s="20" customFormat="1" ht="13.8" x14ac:dyDescent="0.25">
      <c r="A528" s="44">
        <v>518</v>
      </c>
      <c r="B528" s="88" t="s">
        <v>129</v>
      </c>
      <c r="C528" s="5">
        <v>906</v>
      </c>
      <c r="D528" s="54">
        <v>1101</v>
      </c>
      <c r="E528" s="2" t="s">
        <v>291</v>
      </c>
      <c r="F528" s="2"/>
      <c r="G528" s="157">
        <f>G529</f>
        <v>9903.4</v>
      </c>
    </row>
    <row r="529" spans="1:11" s="20" customFormat="1" ht="13.8" x14ac:dyDescent="0.25">
      <c r="A529" s="44">
        <v>519</v>
      </c>
      <c r="B529" s="94" t="s">
        <v>91</v>
      </c>
      <c r="C529" s="7">
        <v>906</v>
      </c>
      <c r="D529" s="55">
        <v>1101</v>
      </c>
      <c r="E529" s="4" t="s">
        <v>291</v>
      </c>
      <c r="F529" s="4" t="s">
        <v>90</v>
      </c>
      <c r="G529" s="158">
        <v>9903.4</v>
      </c>
    </row>
    <row r="530" spans="1:11" s="20" customFormat="1" ht="39.6" x14ac:dyDescent="0.25">
      <c r="A530" s="44">
        <v>520</v>
      </c>
      <c r="B530" s="88" t="s">
        <v>448</v>
      </c>
      <c r="C530" s="5">
        <v>906</v>
      </c>
      <c r="D530" s="54">
        <v>1101</v>
      </c>
      <c r="E530" s="2" t="s">
        <v>380</v>
      </c>
      <c r="F530" s="4"/>
      <c r="G530" s="157">
        <f>G531</f>
        <v>1005</v>
      </c>
    </row>
    <row r="531" spans="1:11" s="20" customFormat="1" ht="13.8" x14ac:dyDescent="0.25">
      <c r="A531" s="44">
        <v>521</v>
      </c>
      <c r="B531" s="94" t="s">
        <v>91</v>
      </c>
      <c r="C531" s="7">
        <v>906</v>
      </c>
      <c r="D531" s="55">
        <v>1101</v>
      </c>
      <c r="E531" s="4" t="s">
        <v>380</v>
      </c>
      <c r="F531" s="4" t="s">
        <v>90</v>
      </c>
      <c r="G531" s="158">
        <v>1005</v>
      </c>
    </row>
    <row r="532" spans="1:11" s="20" customFormat="1" ht="26.4" x14ac:dyDescent="0.25">
      <c r="A532" s="44">
        <v>522</v>
      </c>
      <c r="B532" s="88" t="s">
        <v>477</v>
      </c>
      <c r="C532" s="5">
        <v>906</v>
      </c>
      <c r="D532" s="54">
        <v>1101</v>
      </c>
      <c r="E532" s="2" t="s">
        <v>478</v>
      </c>
      <c r="F532" s="4"/>
      <c r="G532" s="157">
        <f>G533</f>
        <v>365.7</v>
      </c>
    </row>
    <row r="533" spans="1:11" s="20" customFormat="1" ht="13.8" x14ac:dyDescent="0.25">
      <c r="A533" s="44">
        <v>523</v>
      </c>
      <c r="B533" s="94" t="s">
        <v>91</v>
      </c>
      <c r="C533" s="7">
        <v>906</v>
      </c>
      <c r="D533" s="55">
        <v>1101</v>
      </c>
      <c r="E533" s="4" t="s">
        <v>478</v>
      </c>
      <c r="F533" s="4" t="s">
        <v>90</v>
      </c>
      <c r="G533" s="158">
        <v>365.7</v>
      </c>
    </row>
    <row r="534" spans="1:11" s="20" customFormat="1" ht="13.8" x14ac:dyDescent="0.25">
      <c r="A534" s="44">
        <v>524</v>
      </c>
      <c r="B534" s="88" t="s">
        <v>540</v>
      </c>
      <c r="C534" s="28">
        <v>906</v>
      </c>
      <c r="D534" s="102">
        <v>1103</v>
      </c>
      <c r="E534" s="112"/>
      <c r="F534" s="4"/>
      <c r="G534" s="157">
        <f>G535</f>
        <v>15594.400000000001</v>
      </c>
    </row>
    <row r="535" spans="1:11" s="20" customFormat="1" ht="26.4" x14ac:dyDescent="0.25">
      <c r="A535" s="44">
        <v>525</v>
      </c>
      <c r="B535" s="95" t="s">
        <v>654</v>
      </c>
      <c r="C535" s="28">
        <v>906</v>
      </c>
      <c r="D535" s="102">
        <v>1103</v>
      </c>
      <c r="E535" s="10" t="s">
        <v>292</v>
      </c>
      <c r="F535" s="10"/>
      <c r="G535" s="157">
        <f>G536+G538</f>
        <v>15594.400000000001</v>
      </c>
      <c r="I535" s="130">
        <v>13396.78571</v>
      </c>
      <c r="K535" s="130" t="e">
        <f>#REF!-K536</f>
        <v>#REF!</v>
      </c>
    </row>
    <row r="536" spans="1:11" s="20" customFormat="1" ht="26.4" x14ac:dyDescent="0.25">
      <c r="A536" s="44">
        <v>526</v>
      </c>
      <c r="B536" s="88" t="s">
        <v>460</v>
      </c>
      <c r="C536" s="5">
        <v>906</v>
      </c>
      <c r="D536" s="54">
        <v>1103</v>
      </c>
      <c r="E536" s="10" t="s">
        <v>663</v>
      </c>
      <c r="F536" s="4"/>
      <c r="G536" s="157">
        <f>G537</f>
        <v>15483.7</v>
      </c>
      <c r="I536" s="128">
        <v>15.21429</v>
      </c>
      <c r="K536" s="20">
        <v>15.857139999999999</v>
      </c>
    </row>
    <row r="537" spans="1:11" s="20" customFormat="1" ht="13.8" x14ac:dyDescent="0.25">
      <c r="A537" s="44">
        <v>527</v>
      </c>
      <c r="B537" s="94" t="s">
        <v>91</v>
      </c>
      <c r="C537" s="43">
        <v>906</v>
      </c>
      <c r="D537" s="55">
        <v>1103</v>
      </c>
      <c r="E537" s="12" t="s">
        <v>663</v>
      </c>
      <c r="F537" s="4" t="s">
        <v>90</v>
      </c>
      <c r="G537" s="158">
        <v>15483.7</v>
      </c>
    </row>
    <row r="538" spans="1:11" s="20" customFormat="1" ht="39.6" x14ac:dyDescent="0.25">
      <c r="A538" s="44">
        <v>528</v>
      </c>
      <c r="B538" s="88" t="s">
        <v>671</v>
      </c>
      <c r="C538" s="28">
        <v>906</v>
      </c>
      <c r="D538" s="102">
        <v>1103</v>
      </c>
      <c r="E538" s="10" t="s">
        <v>541</v>
      </c>
      <c r="F538" s="10"/>
      <c r="G538" s="157">
        <f>G539</f>
        <v>110.7</v>
      </c>
    </row>
    <row r="539" spans="1:11" s="20" customFormat="1" ht="13.8" x14ac:dyDescent="0.25">
      <c r="A539" s="44">
        <v>529</v>
      </c>
      <c r="B539" s="94" t="s">
        <v>91</v>
      </c>
      <c r="C539" s="43">
        <v>906</v>
      </c>
      <c r="D539" s="103">
        <v>1103</v>
      </c>
      <c r="E539" s="12" t="s">
        <v>541</v>
      </c>
      <c r="F539" s="12" t="s">
        <v>90</v>
      </c>
      <c r="G539" s="159">
        <v>110.7</v>
      </c>
    </row>
    <row r="540" spans="1:11" s="20" customFormat="1" ht="31.2" x14ac:dyDescent="0.25">
      <c r="A540" s="44">
        <v>530</v>
      </c>
      <c r="B540" s="24" t="s">
        <v>433</v>
      </c>
      <c r="C540" s="28">
        <v>908</v>
      </c>
      <c r="D540" s="55"/>
      <c r="E540" s="4"/>
      <c r="F540" s="4"/>
      <c r="G540" s="157">
        <f>G545+G541</f>
        <v>242405.10000000003</v>
      </c>
    </row>
    <row r="541" spans="1:11" s="20" customFormat="1" ht="13.8" x14ac:dyDescent="0.25">
      <c r="A541" s="44">
        <v>531</v>
      </c>
      <c r="B541" s="88" t="s">
        <v>16</v>
      </c>
      <c r="C541" s="28">
        <v>908</v>
      </c>
      <c r="D541" s="54">
        <v>503</v>
      </c>
      <c r="E541" s="2"/>
      <c r="F541" s="2"/>
      <c r="G541" s="157">
        <f>G542</f>
        <v>30750</v>
      </c>
    </row>
    <row r="542" spans="1:11" s="20" customFormat="1" ht="38.25" customHeight="1" x14ac:dyDescent="0.25">
      <c r="A542" s="44">
        <v>532</v>
      </c>
      <c r="B542" s="95" t="s">
        <v>598</v>
      </c>
      <c r="C542" s="28">
        <v>908</v>
      </c>
      <c r="D542" s="54">
        <v>503</v>
      </c>
      <c r="E542" s="2" t="s">
        <v>351</v>
      </c>
      <c r="F542" s="2"/>
      <c r="G542" s="157">
        <f>G543</f>
        <v>30750</v>
      </c>
    </row>
    <row r="543" spans="1:11" s="20" customFormat="1" ht="21" customHeight="1" x14ac:dyDescent="0.25">
      <c r="A543" s="44">
        <v>533</v>
      </c>
      <c r="B543" s="88" t="s">
        <v>680</v>
      </c>
      <c r="C543" s="28">
        <v>908</v>
      </c>
      <c r="D543" s="54">
        <v>503</v>
      </c>
      <c r="E543" s="2" t="s">
        <v>679</v>
      </c>
      <c r="F543" s="2"/>
      <c r="G543" s="157">
        <f>G544</f>
        <v>30750</v>
      </c>
    </row>
    <row r="544" spans="1:11" s="20" customFormat="1" ht="13.8" x14ac:dyDescent="0.25">
      <c r="A544" s="44">
        <v>534</v>
      </c>
      <c r="B544" s="94" t="s">
        <v>86</v>
      </c>
      <c r="C544" s="43">
        <v>908</v>
      </c>
      <c r="D544" s="55">
        <v>503</v>
      </c>
      <c r="E544" s="4" t="s">
        <v>679</v>
      </c>
      <c r="F544" s="4" t="s">
        <v>85</v>
      </c>
      <c r="G544" s="159">
        <v>30750</v>
      </c>
    </row>
    <row r="545" spans="1:7" ht="18" customHeight="1" x14ac:dyDescent="0.25">
      <c r="A545" s="44">
        <v>535</v>
      </c>
      <c r="B545" s="24" t="s">
        <v>40</v>
      </c>
      <c r="C545" s="5">
        <v>908</v>
      </c>
      <c r="D545" s="1">
        <v>800</v>
      </c>
      <c r="E545" s="2"/>
      <c r="F545" s="2"/>
      <c r="G545" s="157">
        <f>G546+G574</f>
        <v>211655.10000000003</v>
      </c>
    </row>
    <row r="546" spans="1:7" s="21" customFormat="1" ht="13.8" x14ac:dyDescent="0.25">
      <c r="A546" s="44">
        <v>536</v>
      </c>
      <c r="B546" s="5" t="s">
        <v>23</v>
      </c>
      <c r="C546" s="5">
        <v>908</v>
      </c>
      <c r="D546" s="1">
        <v>801</v>
      </c>
      <c r="E546" s="2"/>
      <c r="F546" s="2"/>
      <c r="G546" s="157">
        <f>G547</f>
        <v>176912.10000000003</v>
      </c>
    </row>
    <row r="547" spans="1:7" s="20" customFormat="1" ht="26.4" x14ac:dyDescent="0.25">
      <c r="A547" s="44">
        <v>537</v>
      </c>
      <c r="B547" s="95" t="s">
        <v>589</v>
      </c>
      <c r="C547" s="5">
        <v>908</v>
      </c>
      <c r="D547" s="1">
        <v>801</v>
      </c>
      <c r="E547" s="2" t="s">
        <v>209</v>
      </c>
      <c r="F547" s="2"/>
      <c r="G547" s="157">
        <f>G548</f>
        <v>176912.10000000003</v>
      </c>
    </row>
    <row r="548" spans="1:7" ht="13.8" x14ac:dyDescent="0.25">
      <c r="A548" s="44">
        <v>538</v>
      </c>
      <c r="B548" s="28" t="s">
        <v>105</v>
      </c>
      <c r="C548" s="5">
        <v>908</v>
      </c>
      <c r="D548" s="1">
        <v>801</v>
      </c>
      <c r="E548" s="10" t="s">
        <v>208</v>
      </c>
      <c r="F548" s="2"/>
      <c r="G548" s="157">
        <f>G549+G551+G553+G555+G566+G564+G559+G562+G568+G570+G572</f>
        <v>176912.10000000003</v>
      </c>
    </row>
    <row r="549" spans="1:7" s="20" customFormat="1" ht="31.5" customHeight="1" x14ac:dyDescent="0.25">
      <c r="A549" s="44">
        <v>539</v>
      </c>
      <c r="B549" s="5" t="s">
        <v>152</v>
      </c>
      <c r="C549" s="5">
        <v>908</v>
      </c>
      <c r="D549" s="1">
        <v>801</v>
      </c>
      <c r="E549" s="2" t="s">
        <v>622</v>
      </c>
      <c r="F549" s="2"/>
      <c r="G549" s="157">
        <f>G550</f>
        <v>32132.6</v>
      </c>
    </row>
    <row r="550" spans="1:7" ht="13.8" x14ac:dyDescent="0.25">
      <c r="A550" s="44">
        <v>540</v>
      </c>
      <c r="B550" s="7" t="s">
        <v>91</v>
      </c>
      <c r="C550" s="7">
        <v>908</v>
      </c>
      <c r="D550" s="3">
        <v>801</v>
      </c>
      <c r="E550" s="4" t="s">
        <v>622</v>
      </c>
      <c r="F550" s="4" t="s">
        <v>90</v>
      </c>
      <c r="G550" s="158">
        <v>32132.6</v>
      </c>
    </row>
    <row r="551" spans="1:7" ht="31.5" customHeight="1" x14ac:dyDescent="0.25">
      <c r="A551" s="44">
        <v>541</v>
      </c>
      <c r="B551" s="88" t="s">
        <v>153</v>
      </c>
      <c r="C551" s="5">
        <v>908</v>
      </c>
      <c r="D551" s="1">
        <v>801</v>
      </c>
      <c r="E551" s="2" t="s">
        <v>207</v>
      </c>
      <c r="F551" s="2"/>
      <c r="G551" s="157">
        <f>G552</f>
        <v>28792.7</v>
      </c>
    </row>
    <row r="552" spans="1:7" ht="12.75" customHeight="1" x14ac:dyDescent="0.25">
      <c r="A552" s="44">
        <v>542</v>
      </c>
      <c r="B552" s="7" t="s">
        <v>86</v>
      </c>
      <c r="C552" s="7">
        <v>908</v>
      </c>
      <c r="D552" s="3">
        <v>801</v>
      </c>
      <c r="E552" s="4" t="s">
        <v>207</v>
      </c>
      <c r="F552" s="4" t="s">
        <v>85</v>
      </c>
      <c r="G552" s="158">
        <v>28792.7</v>
      </c>
    </row>
    <row r="553" spans="1:7" ht="26.4" x14ac:dyDescent="0.25">
      <c r="A553" s="44">
        <v>543</v>
      </c>
      <c r="B553" s="5" t="s">
        <v>154</v>
      </c>
      <c r="C553" s="5">
        <v>908</v>
      </c>
      <c r="D553" s="1">
        <v>801</v>
      </c>
      <c r="E553" s="2" t="s">
        <v>210</v>
      </c>
      <c r="F553" s="2"/>
      <c r="G553" s="157">
        <f>G554</f>
        <v>107601.60000000001</v>
      </c>
    </row>
    <row r="554" spans="1:7" ht="13.8" x14ac:dyDescent="0.25">
      <c r="A554" s="44">
        <v>544</v>
      </c>
      <c r="B554" s="7" t="s">
        <v>86</v>
      </c>
      <c r="C554" s="7">
        <v>908</v>
      </c>
      <c r="D554" s="3">
        <v>801</v>
      </c>
      <c r="E554" s="4" t="s">
        <v>210</v>
      </c>
      <c r="F554" s="4" t="s">
        <v>85</v>
      </c>
      <c r="G554" s="158">
        <v>107601.60000000001</v>
      </c>
    </row>
    <row r="555" spans="1:7" ht="13.8" x14ac:dyDescent="0.25">
      <c r="A555" s="44">
        <v>545</v>
      </c>
      <c r="B555" s="5" t="s">
        <v>38</v>
      </c>
      <c r="C555" s="5">
        <v>908</v>
      </c>
      <c r="D555" s="1">
        <v>801</v>
      </c>
      <c r="E555" s="2" t="s">
        <v>623</v>
      </c>
      <c r="F555" s="2"/>
      <c r="G555" s="157">
        <f>G557+G556+G558</f>
        <v>500</v>
      </c>
    </row>
    <row r="556" spans="1:7" ht="26.4" x14ac:dyDescent="0.25">
      <c r="A556" s="44">
        <v>546</v>
      </c>
      <c r="B556" s="7" t="s">
        <v>77</v>
      </c>
      <c r="C556" s="7">
        <v>908</v>
      </c>
      <c r="D556" s="3">
        <v>801</v>
      </c>
      <c r="E556" s="4" t="s">
        <v>623</v>
      </c>
      <c r="F556" s="4" t="s">
        <v>78</v>
      </c>
      <c r="G556" s="158">
        <v>60</v>
      </c>
    </row>
    <row r="557" spans="1:7" ht="13.8" x14ac:dyDescent="0.25">
      <c r="A557" s="44">
        <v>547</v>
      </c>
      <c r="B557" s="7" t="s">
        <v>86</v>
      </c>
      <c r="C557" s="7">
        <v>908</v>
      </c>
      <c r="D557" s="3">
        <v>801</v>
      </c>
      <c r="E557" s="4" t="s">
        <v>623</v>
      </c>
      <c r="F557" s="4" t="s">
        <v>85</v>
      </c>
      <c r="G557" s="158">
        <f>295+100</f>
        <v>395</v>
      </c>
    </row>
    <row r="558" spans="1:7" ht="13.8" x14ac:dyDescent="0.25">
      <c r="A558" s="44">
        <v>548</v>
      </c>
      <c r="B558" s="7" t="s">
        <v>91</v>
      </c>
      <c r="C558" s="7">
        <v>908</v>
      </c>
      <c r="D558" s="3">
        <v>801</v>
      </c>
      <c r="E558" s="4" t="s">
        <v>623</v>
      </c>
      <c r="F558" s="4" t="s">
        <v>90</v>
      </c>
      <c r="G558" s="158">
        <v>45</v>
      </c>
    </row>
    <row r="559" spans="1:7" ht="52.8" x14ac:dyDescent="0.25">
      <c r="A559" s="44">
        <v>549</v>
      </c>
      <c r="B559" s="88" t="s">
        <v>375</v>
      </c>
      <c r="C559" s="5">
        <v>908</v>
      </c>
      <c r="D559" s="54">
        <v>801</v>
      </c>
      <c r="E559" s="2" t="s">
        <v>212</v>
      </c>
      <c r="F559" s="4"/>
      <c r="G559" s="157">
        <f>G560+G561</f>
        <v>6836.2</v>
      </c>
    </row>
    <row r="560" spans="1:7" ht="13.8" x14ac:dyDescent="0.25">
      <c r="A560" s="44">
        <v>550</v>
      </c>
      <c r="B560" s="94" t="s">
        <v>86</v>
      </c>
      <c r="C560" s="7">
        <v>908</v>
      </c>
      <c r="D560" s="55">
        <v>801</v>
      </c>
      <c r="E560" s="4" t="s">
        <v>212</v>
      </c>
      <c r="F560" s="4" t="s">
        <v>85</v>
      </c>
      <c r="G560" s="158">
        <v>5736.2</v>
      </c>
    </row>
    <row r="561" spans="1:7" ht="13.8" x14ac:dyDescent="0.25">
      <c r="A561" s="44">
        <v>551</v>
      </c>
      <c r="B561" s="7" t="s">
        <v>91</v>
      </c>
      <c r="C561" s="7">
        <v>908</v>
      </c>
      <c r="D561" s="3">
        <v>801</v>
      </c>
      <c r="E561" s="4" t="s">
        <v>212</v>
      </c>
      <c r="F561" s="4" t="s">
        <v>90</v>
      </c>
      <c r="G561" s="158">
        <v>1100</v>
      </c>
    </row>
    <row r="562" spans="1:7" ht="74.099999999999994" customHeight="1" x14ac:dyDescent="0.25">
      <c r="A562" s="44">
        <v>552</v>
      </c>
      <c r="B562" s="95" t="s">
        <v>582</v>
      </c>
      <c r="C562" s="5">
        <v>908</v>
      </c>
      <c r="D562" s="90">
        <v>801</v>
      </c>
      <c r="E562" s="10" t="s">
        <v>672</v>
      </c>
      <c r="F562" s="2"/>
      <c r="G562" s="157">
        <f>G563</f>
        <v>175</v>
      </c>
    </row>
    <row r="563" spans="1:7" ht="13.8" x14ac:dyDescent="0.25">
      <c r="A563" s="44">
        <v>553</v>
      </c>
      <c r="B563" s="94" t="s">
        <v>86</v>
      </c>
      <c r="C563" s="7">
        <v>908</v>
      </c>
      <c r="D563" s="91">
        <v>801</v>
      </c>
      <c r="E563" s="12" t="s">
        <v>672</v>
      </c>
      <c r="F563" s="4" t="s">
        <v>85</v>
      </c>
      <c r="G563" s="159">
        <v>175</v>
      </c>
    </row>
    <row r="564" spans="1:7" ht="39.6" x14ac:dyDescent="0.25">
      <c r="A564" s="44">
        <v>554</v>
      </c>
      <c r="B564" s="95" t="s">
        <v>674</v>
      </c>
      <c r="C564" s="5">
        <v>908</v>
      </c>
      <c r="D564" s="90">
        <v>801</v>
      </c>
      <c r="E564" s="10" t="s">
        <v>579</v>
      </c>
      <c r="F564" s="2"/>
      <c r="G564" s="157">
        <f>G565</f>
        <v>200</v>
      </c>
    </row>
    <row r="565" spans="1:7" ht="13.8" x14ac:dyDescent="0.25">
      <c r="A565" s="44">
        <v>555</v>
      </c>
      <c r="B565" s="94" t="s">
        <v>91</v>
      </c>
      <c r="C565" s="7">
        <v>908</v>
      </c>
      <c r="D565" s="91">
        <v>801</v>
      </c>
      <c r="E565" s="12" t="s">
        <v>579</v>
      </c>
      <c r="F565" s="4" t="s">
        <v>90</v>
      </c>
      <c r="G565" s="159">
        <v>200</v>
      </c>
    </row>
    <row r="566" spans="1:7" ht="26.4" x14ac:dyDescent="0.25">
      <c r="A566" s="44">
        <v>556</v>
      </c>
      <c r="B566" s="88" t="s">
        <v>637</v>
      </c>
      <c r="C566" s="5">
        <v>908</v>
      </c>
      <c r="D566" s="90">
        <v>801</v>
      </c>
      <c r="E566" s="10" t="s">
        <v>452</v>
      </c>
      <c r="F566" s="32"/>
      <c r="G566" s="157">
        <f>G567</f>
        <v>370</v>
      </c>
    </row>
    <row r="567" spans="1:7" ht="13.8" x14ac:dyDescent="0.25">
      <c r="A567" s="44">
        <v>557</v>
      </c>
      <c r="B567" s="94" t="s">
        <v>86</v>
      </c>
      <c r="C567" s="7">
        <v>908</v>
      </c>
      <c r="D567" s="91">
        <v>801</v>
      </c>
      <c r="E567" s="12" t="s">
        <v>452</v>
      </c>
      <c r="F567" s="4" t="s">
        <v>85</v>
      </c>
      <c r="G567" s="159">
        <f>296+74</f>
        <v>370</v>
      </c>
    </row>
    <row r="568" spans="1:7" ht="92.4" x14ac:dyDescent="0.25">
      <c r="A568" s="44">
        <v>558</v>
      </c>
      <c r="B568" s="95" t="s">
        <v>616</v>
      </c>
      <c r="C568" s="5">
        <v>908</v>
      </c>
      <c r="D568" s="90">
        <v>801</v>
      </c>
      <c r="E568" s="10" t="s">
        <v>673</v>
      </c>
      <c r="F568" s="2"/>
      <c r="G568" s="157">
        <f>G569</f>
        <v>43.8</v>
      </c>
    </row>
    <row r="569" spans="1:7" ht="13.8" x14ac:dyDescent="0.25">
      <c r="A569" s="44">
        <v>559</v>
      </c>
      <c r="B569" s="94" t="s">
        <v>86</v>
      </c>
      <c r="C569" s="7">
        <v>908</v>
      </c>
      <c r="D569" s="91">
        <v>801</v>
      </c>
      <c r="E569" s="12" t="s">
        <v>673</v>
      </c>
      <c r="F569" s="4" t="s">
        <v>85</v>
      </c>
      <c r="G569" s="158">
        <v>43.8</v>
      </c>
    </row>
    <row r="570" spans="1:7" ht="66" x14ac:dyDescent="0.25">
      <c r="A570" s="44">
        <v>560</v>
      </c>
      <c r="B570" s="95" t="s">
        <v>615</v>
      </c>
      <c r="C570" s="5">
        <v>908</v>
      </c>
      <c r="D570" s="90">
        <v>801</v>
      </c>
      <c r="E570" s="10" t="s">
        <v>614</v>
      </c>
      <c r="F570" s="2"/>
      <c r="G570" s="157">
        <f>G571</f>
        <v>50</v>
      </c>
    </row>
    <row r="571" spans="1:7" ht="13.8" x14ac:dyDescent="0.25">
      <c r="A571" s="44">
        <v>561</v>
      </c>
      <c r="B571" s="94" t="s">
        <v>91</v>
      </c>
      <c r="C571" s="7">
        <v>908</v>
      </c>
      <c r="D571" s="91">
        <v>801</v>
      </c>
      <c r="E571" s="12" t="s">
        <v>614</v>
      </c>
      <c r="F571" s="4" t="s">
        <v>90</v>
      </c>
      <c r="G571" s="158">
        <v>50</v>
      </c>
    </row>
    <row r="572" spans="1:7" ht="39.6" x14ac:dyDescent="0.25">
      <c r="A572" s="44">
        <v>562</v>
      </c>
      <c r="B572" s="88" t="s">
        <v>676</v>
      </c>
      <c r="C572" s="5">
        <v>908</v>
      </c>
      <c r="D572" s="90">
        <v>801</v>
      </c>
      <c r="E572" s="10" t="s">
        <v>675</v>
      </c>
      <c r="F572" s="4"/>
      <c r="G572" s="158">
        <f>G573</f>
        <v>210.2</v>
      </c>
    </row>
    <row r="573" spans="1:7" ht="13.8" x14ac:dyDescent="0.25">
      <c r="A573" s="44">
        <v>563</v>
      </c>
      <c r="B573" s="94" t="s">
        <v>91</v>
      </c>
      <c r="C573" s="7">
        <v>908</v>
      </c>
      <c r="D573" s="91">
        <v>801</v>
      </c>
      <c r="E573" s="12" t="s">
        <v>675</v>
      </c>
      <c r="F573" s="4" t="s">
        <v>90</v>
      </c>
      <c r="G573" s="159">
        <f>168.1+42.1</f>
        <v>210.2</v>
      </c>
    </row>
    <row r="574" spans="1:7" s="21" customFormat="1" ht="15.6" x14ac:dyDescent="0.25">
      <c r="A574" s="44">
        <v>564</v>
      </c>
      <c r="B574" s="46" t="s">
        <v>89</v>
      </c>
      <c r="C574" s="5">
        <v>908</v>
      </c>
      <c r="D574" s="53" t="s">
        <v>87</v>
      </c>
      <c r="E574" s="45" t="s">
        <v>88</v>
      </c>
      <c r="F574" s="45" t="s">
        <v>88</v>
      </c>
      <c r="G574" s="157">
        <f>G576+G580</f>
        <v>34743</v>
      </c>
    </row>
    <row r="575" spans="1:7" ht="26.4" x14ac:dyDescent="0.25">
      <c r="A575" s="44">
        <v>565</v>
      </c>
      <c r="B575" s="28" t="s">
        <v>589</v>
      </c>
      <c r="C575" s="5">
        <v>908</v>
      </c>
      <c r="D575" s="53" t="s">
        <v>87</v>
      </c>
      <c r="E575" s="2" t="s">
        <v>209</v>
      </c>
      <c r="F575" s="45"/>
      <c r="G575" s="157">
        <f>G576</f>
        <v>33243</v>
      </c>
    </row>
    <row r="576" spans="1:7" ht="39.6" x14ac:dyDescent="0.25">
      <c r="A576" s="44">
        <v>566</v>
      </c>
      <c r="B576" s="28" t="s">
        <v>617</v>
      </c>
      <c r="C576" s="5">
        <v>908</v>
      </c>
      <c r="D576" s="1">
        <v>804</v>
      </c>
      <c r="E576" s="2" t="s">
        <v>214</v>
      </c>
      <c r="F576" s="2"/>
      <c r="G576" s="157">
        <f>G577</f>
        <v>33243</v>
      </c>
    </row>
    <row r="577" spans="1:7" ht="26.4" x14ac:dyDescent="0.25">
      <c r="A577" s="44">
        <v>567</v>
      </c>
      <c r="B577" s="5" t="s">
        <v>155</v>
      </c>
      <c r="C577" s="5">
        <v>908</v>
      </c>
      <c r="D577" s="1">
        <v>804</v>
      </c>
      <c r="E577" s="2" t="s">
        <v>630</v>
      </c>
      <c r="F577" s="2"/>
      <c r="G577" s="157">
        <f>G578+G579</f>
        <v>33243</v>
      </c>
    </row>
    <row r="578" spans="1:7" ht="13.8" x14ac:dyDescent="0.25">
      <c r="A578" s="44">
        <v>568</v>
      </c>
      <c r="B578" s="7" t="s">
        <v>45</v>
      </c>
      <c r="C578" s="7">
        <v>908</v>
      </c>
      <c r="D578" s="3">
        <v>804</v>
      </c>
      <c r="E578" s="4" t="s">
        <v>630</v>
      </c>
      <c r="F578" s="4" t="s">
        <v>44</v>
      </c>
      <c r="G578" s="158">
        <v>31326.5</v>
      </c>
    </row>
    <row r="579" spans="1:7" ht="26.4" x14ac:dyDescent="0.25">
      <c r="A579" s="44">
        <v>569</v>
      </c>
      <c r="B579" s="7" t="s">
        <v>77</v>
      </c>
      <c r="C579" s="7">
        <v>908</v>
      </c>
      <c r="D579" s="3">
        <v>804</v>
      </c>
      <c r="E579" s="4" t="s">
        <v>630</v>
      </c>
      <c r="F579" s="4" t="s">
        <v>78</v>
      </c>
      <c r="G579" s="158">
        <v>1916.5</v>
      </c>
    </row>
    <row r="580" spans="1:7" ht="13.8" x14ac:dyDescent="0.25">
      <c r="A580" s="44">
        <v>570</v>
      </c>
      <c r="B580" s="88" t="s">
        <v>156</v>
      </c>
      <c r="C580" s="5">
        <v>908</v>
      </c>
      <c r="D580" s="54">
        <v>804</v>
      </c>
      <c r="E580" s="2" t="s">
        <v>189</v>
      </c>
      <c r="F580" s="2"/>
      <c r="G580" s="157">
        <f>G581</f>
        <v>1500</v>
      </c>
    </row>
    <row r="581" spans="1:7" ht="26.4" x14ac:dyDescent="0.25">
      <c r="A581" s="44">
        <v>571</v>
      </c>
      <c r="B581" s="88" t="s">
        <v>392</v>
      </c>
      <c r="C581" s="5">
        <v>908</v>
      </c>
      <c r="D581" s="90">
        <v>804</v>
      </c>
      <c r="E581" s="10" t="s">
        <v>391</v>
      </c>
      <c r="F581" s="4"/>
      <c r="G581" s="157">
        <f>G582</f>
        <v>1500</v>
      </c>
    </row>
    <row r="582" spans="1:7" ht="13.8" x14ac:dyDescent="0.25">
      <c r="A582" s="44">
        <v>572</v>
      </c>
      <c r="B582" s="94" t="s">
        <v>52</v>
      </c>
      <c r="C582" s="7">
        <v>908</v>
      </c>
      <c r="D582" s="91">
        <v>804</v>
      </c>
      <c r="E582" s="12" t="s">
        <v>391</v>
      </c>
      <c r="F582" s="4" t="s">
        <v>51</v>
      </c>
      <c r="G582" s="158">
        <v>1500</v>
      </c>
    </row>
    <row r="583" spans="1:7" ht="15.6" x14ac:dyDescent="0.25">
      <c r="A583" s="44">
        <v>573</v>
      </c>
      <c r="B583" s="24" t="s">
        <v>61</v>
      </c>
      <c r="C583" s="28">
        <v>912</v>
      </c>
      <c r="D583" s="1"/>
      <c r="E583" s="2"/>
      <c r="F583" s="2"/>
      <c r="G583" s="156">
        <f>G584</f>
        <v>5653.2</v>
      </c>
    </row>
    <row r="584" spans="1:7" ht="15.6" x14ac:dyDescent="0.25">
      <c r="A584" s="44">
        <v>574</v>
      </c>
      <c r="B584" s="24" t="s">
        <v>4</v>
      </c>
      <c r="C584" s="28">
        <v>912</v>
      </c>
      <c r="D584" s="1">
        <v>100</v>
      </c>
      <c r="E584" s="2"/>
      <c r="F584" s="2"/>
      <c r="G584" s="157">
        <f>G585</f>
        <v>5653.2</v>
      </c>
    </row>
    <row r="585" spans="1:7" ht="39.6" x14ac:dyDescent="0.25">
      <c r="A585" s="44">
        <v>575</v>
      </c>
      <c r="B585" s="5" t="s">
        <v>27</v>
      </c>
      <c r="C585" s="28">
        <v>912</v>
      </c>
      <c r="D585" s="1">
        <v>103</v>
      </c>
      <c r="E585" s="2"/>
      <c r="F585" s="2"/>
      <c r="G585" s="157">
        <f>G586</f>
        <v>5653.2</v>
      </c>
    </row>
    <row r="586" spans="1:7" ht="13.8" x14ac:dyDescent="0.25">
      <c r="A586" s="44">
        <v>576</v>
      </c>
      <c r="B586" s="5" t="s">
        <v>156</v>
      </c>
      <c r="C586" s="28">
        <v>912</v>
      </c>
      <c r="D586" s="9">
        <v>103</v>
      </c>
      <c r="E586" s="2" t="s">
        <v>189</v>
      </c>
      <c r="F586" s="2"/>
      <c r="G586" s="157">
        <f>G589+G587+G592</f>
        <v>5653.2</v>
      </c>
    </row>
    <row r="587" spans="1:7" ht="13.8" x14ac:dyDescent="0.25">
      <c r="A587" s="44">
        <v>577</v>
      </c>
      <c r="B587" s="5" t="s">
        <v>108</v>
      </c>
      <c r="C587" s="28">
        <v>912</v>
      </c>
      <c r="D587" s="9">
        <v>103</v>
      </c>
      <c r="E587" s="2" t="s">
        <v>248</v>
      </c>
      <c r="F587" s="2"/>
      <c r="G587" s="157">
        <f>G588</f>
        <v>477</v>
      </c>
    </row>
    <row r="588" spans="1:7" ht="27" customHeight="1" x14ac:dyDescent="0.25">
      <c r="A588" s="44">
        <v>578</v>
      </c>
      <c r="B588" s="7" t="s">
        <v>81</v>
      </c>
      <c r="C588" s="43">
        <v>912</v>
      </c>
      <c r="D588" s="11">
        <v>103</v>
      </c>
      <c r="E588" s="4" t="s">
        <v>248</v>
      </c>
      <c r="F588" s="4" t="s">
        <v>50</v>
      </c>
      <c r="G588" s="158">
        <v>477</v>
      </c>
    </row>
    <row r="589" spans="1:7" s="21" customFormat="1" ht="27" customHeight="1" x14ac:dyDescent="0.25">
      <c r="A589" s="44">
        <v>579</v>
      </c>
      <c r="B589" s="5" t="s">
        <v>109</v>
      </c>
      <c r="C589" s="28">
        <v>912</v>
      </c>
      <c r="D589" s="9">
        <v>103</v>
      </c>
      <c r="E589" s="60" t="s">
        <v>247</v>
      </c>
      <c r="F589" s="10"/>
      <c r="G589" s="157">
        <f>G590+G591</f>
        <v>3025.6</v>
      </c>
    </row>
    <row r="590" spans="1:7" ht="13.8" x14ac:dyDescent="0.25">
      <c r="A590" s="44">
        <v>580</v>
      </c>
      <c r="B590" s="7" t="s">
        <v>81</v>
      </c>
      <c r="C590" s="43">
        <v>912</v>
      </c>
      <c r="D590" s="11">
        <v>103</v>
      </c>
      <c r="E590" s="61" t="s">
        <v>247</v>
      </c>
      <c r="F590" s="4" t="s">
        <v>50</v>
      </c>
      <c r="G590" s="158">
        <v>2328.6</v>
      </c>
    </row>
    <row r="591" spans="1:7" ht="26.4" x14ac:dyDescent="0.25">
      <c r="A591" s="44">
        <v>581</v>
      </c>
      <c r="B591" s="7" t="s">
        <v>77</v>
      </c>
      <c r="C591" s="43">
        <v>912</v>
      </c>
      <c r="D591" s="11">
        <v>103</v>
      </c>
      <c r="E591" s="61" t="s">
        <v>247</v>
      </c>
      <c r="F591" s="4">
        <v>240</v>
      </c>
      <c r="G591" s="158">
        <v>697</v>
      </c>
    </row>
    <row r="592" spans="1:7" ht="13.8" x14ac:dyDescent="0.25">
      <c r="A592" s="44">
        <v>582</v>
      </c>
      <c r="B592" s="5" t="s">
        <v>329</v>
      </c>
      <c r="C592" s="28">
        <v>912</v>
      </c>
      <c r="D592" s="9">
        <v>103</v>
      </c>
      <c r="E592" s="60" t="s">
        <v>330</v>
      </c>
      <c r="F592" s="2"/>
      <c r="G592" s="157">
        <f>G593</f>
        <v>2150.6</v>
      </c>
    </row>
    <row r="593" spans="1:10" ht="13.8" x14ac:dyDescent="0.25">
      <c r="A593" s="44">
        <v>583</v>
      </c>
      <c r="B593" s="7" t="s">
        <v>81</v>
      </c>
      <c r="C593" s="43">
        <v>912</v>
      </c>
      <c r="D593" s="11">
        <v>103</v>
      </c>
      <c r="E593" s="61" t="s">
        <v>330</v>
      </c>
      <c r="F593" s="4" t="s">
        <v>50</v>
      </c>
      <c r="G593" s="158">
        <v>2150.6</v>
      </c>
    </row>
    <row r="594" spans="1:10" ht="31.2" x14ac:dyDescent="0.25">
      <c r="A594" s="44">
        <v>584</v>
      </c>
      <c r="B594" s="24" t="s">
        <v>62</v>
      </c>
      <c r="C594" s="28">
        <v>913</v>
      </c>
      <c r="D594" s="11"/>
      <c r="E594" s="27"/>
      <c r="F594" s="12"/>
      <c r="G594" s="156">
        <f>G595</f>
        <v>4745.3</v>
      </c>
    </row>
    <row r="595" spans="1:10" ht="15.6" x14ac:dyDescent="0.25">
      <c r="A595" s="44">
        <v>585</v>
      </c>
      <c r="B595" s="24" t="s">
        <v>4</v>
      </c>
      <c r="C595" s="28">
        <v>913</v>
      </c>
      <c r="D595" s="1">
        <v>100</v>
      </c>
      <c r="E595" s="27"/>
      <c r="F595" s="12"/>
      <c r="G595" s="156">
        <f>G596</f>
        <v>4745.3</v>
      </c>
      <c r="I595" s="67"/>
    </row>
    <row r="596" spans="1:10" ht="26.4" x14ac:dyDescent="0.25">
      <c r="A596" s="44">
        <v>586</v>
      </c>
      <c r="B596" s="5" t="s">
        <v>416</v>
      </c>
      <c r="C596" s="28">
        <v>913</v>
      </c>
      <c r="D596" s="1">
        <v>106</v>
      </c>
      <c r="E596" s="27"/>
      <c r="F596" s="12"/>
      <c r="G596" s="156">
        <f>G597</f>
        <v>4745.3</v>
      </c>
      <c r="I596" s="67"/>
      <c r="J596" s="35"/>
    </row>
    <row r="597" spans="1:10" ht="13.8" x14ac:dyDescent="0.25">
      <c r="A597" s="44">
        <v>587</v>
      </c>
      <c r="B597" s="5" t="s">
        <v>156</v>
      </c>
      <c r="C597" s="28">
        <v>913</v>
      </c>
      <c r="D597" s="1">
        <v>106</v>
      </c>
      <c r="E597" s="2" t="s">
        <v>189</v>
      </c>
      <c r="F597" s="2"/>
      <c r="G597" s="157">
        <f>G598+G600</f>
        <v>4745.3</v>
      </c>
      <c r="I597" s="67"/>
      <c r="J597" s="35"/>
    </row>
    <row r="598" spans="1:10" ht="26.4" x14ac:dyDescent="0.25">
      <c r="A598" s="44">
        <v>588</v>
      </c>
      <c r="B598" s="5" t="s">
        <v>28</v>
      </c>
      <c r="C598" s="28">
        <v>913</v>
      </c>
      <c r="D598" s="1">
        <v>106</v>
      </c>
      <c r="E598" s="2" t="s">
        <v>255</v>
      </c>
      <c r="F598" s="2"/>
      <c r="G598" s="157">
        <f>G599</f>
        <v>1453.3</v>
      </c>
      <c r="I598" s="67"/>
      <c r="J598" s="35"/>
    </row>
    <row r="599" spans="1:10" ht="27.75" customHeight="1" x14ac:dyDescent="0.25">
      <c r="A599" s="44">
        <v>589</v>
      </c>
      <c r="B599" s="7" t="s">
        <v>81</v>
      </c>
      <c r="C599" s="43">
        <v>913</v>
      </c>
      <c r="D599" s="3">
        <v>106</v>
      </c>
      <c r="E599" s="4" t="s">
        <v>255</v>
      </c>
      <c r="F599" s="4" t="s">
        <v>50</v>
      </c>
      <c r="G599" s="158">
        <v>1453.3</v>
      </c>
      <c r="I599" s="67"/>
      <c r="J599" s="35"/>
    </row>
    <row r="600" spans="1:10" ht="26.4" x14ac:dyDescent="0.25">
      <c r="A600" s="44">
        <v>590</v>
      </c>
      <c r="B600" s="5" t="s">
        <v>109</v>
      </c>
      <c r="C600" s="28">
        <v>913</v>
      </c>
      <c r="D600" s="9">
        <v>106</v>
      </c>
      <c r="E600" s="60" t="s">
        <v>254</v>
      </c>
      <c r="F600" s="10"/>
      <c r="G600" s="157">
        <f>G601+G602</f>
        <v>3292</v>
      </c>
      <c r="I600" s="67"/>
      <c r="J600" s="35"/>
    </row>
    <row r="601" spans="1:10" ht="13.8" x14ac:dyDescent="0.25">
      <c r="A601" s="44">
        <v>591</v>
      </c>
      <c r="B601" s="7" t="s">
        <v>81</v>
      </c>
      <c r="C601" s="43">
        <v>913</v>
      </c>
      <c r="D601" s="11">
        <v>106</v>
      </c>
      <c r="E601" s="61" t="s">
        <v>254</v>
      </c>
      <c r="F601" s="4" t="s">
        <v>50</v>
      </c>
      <c r="G601" s="158">
        <v>2812</v>
      </c>
      <c r="I601" s="67"/>
      <c r="J601" s="35"/>
    </row>
    <row r="602" spans="1:10" ht="26.4" x14ac:dyDescent="0.25">
      <c r="A602" s="44">
        <v>592</v>
      </c>
      <c r="B602" s="7" t="s">
        <v>77</v>
      </c>
      <c r="C602" s="43">
        <v>913</v>
      </c>
      <c r="D602" s="11">
        <v>106</v>
      </c>
      <c r="E602" s="61" t="s">
        <v>254</v>
      </c>
      <c r="F602" s="4">
        <v>240</v>
      </c>
      <c r="G602" s="158">
        <v>480</v>
      </c>
      <c r="I602" s="67"/>
      <c r="J602" s="35"/>
    </row>
    <row r="603" spans="1:10" ht="31.2" x14ac:dyDescent="0.25">
      <c r="A603" s="44">
        <v>593</v>
      </c>
      <c r="B603" s="24" t="s">
        <v>681</v>
      </c>
      <c r="C603" s="28">
        <v>918</v>
      </c>
      <c r="D603" s="3"/>
      <c r="E603" s="4"/>
      <c r="F603" s="4"/>
      <c r="G603" s="157">
        <f>G604</f>
        <v>1489</v>
      </c>
      <c r="I603" s="67"/>
      <c r="J603" s="35"/>
    </row>
    <row r="604" spans="1:10" ht="15.6" x14ac:dyDescent="0.25">
      <c r="A604" s="44">
        <v>594</v>
      </c>
      <c r="B604" s="24" t="s">
        <v>4</v>
      </c>
      <c r="C604" s="28">
        <v>918</v>
      </c>
      <c r="D604" s="1">
        <v>100</v>
      </c>
      <c r="E604" s="4"/>
      <c r="F604" s="4"/>
      <c r="G604" s="157">
        <f>G605</f>
        <v>1489</v>
      </c>
      <c r="I604" s="67"/>
      <c r="J604" s="35"/>
    </row>
    <row r="605" spans="1:10" ht="13.8" x14ac:dyDescent="0.25">
      <c r="A605" s="44">
        <v>595</v>
      </c>
      <c r="B605" s="41" t="s">
        <v>500</v>
      </c>
      <c r="C605" s="28">
        <v>918</v>
      </c>
      <c r="D605" s="1">
        <v>107</v>
      </c>
      <c r="E605" s="2"/>
      <c r="F605" s="2"/>
      <c r="G605" s="157">
        <f>G606</f>
        <v>1489</v>
      </c>
      <c r="I605" s="67"/>
      <c r="J605" s="35"/>
    </row>
    <row r="606" spans="1:10" ht="13.8" x14ac:dyDescent="0.25">
      <c r="A606" s="44">
        <v>596</v>
      </c>
      <c r="B606" s="41" t="s">
        <v>156</v>
      </c>
      <c r="C606" s="28">
        <v>918</v>
      </c>
      <c r="D606" s="1">
        <v>107</v>
      </c>
      <c r="E606" s="10" t="s">
        <v>189</v>
      </c>
      <c r="F606" s="2"/>
      <c r="G606" s="157">
        <f>G607</f>
        <v>1489</v>
      </c>
      <c r="I606" s="67"/>
      <c r="J606" s="35"/>
    </row>
    <row r="607" spans="1:10" ht="26.4" x14ac:dyDescent="0.25">
      <c r="A607" s="44">
        <v>597</v>
      </c>
      <c r="B607" s="5" t="s">
        <v>502</v>
      </c>
      <c r="C607" s="28">
        <v>918</v>
      </c>
      <c r="D607" s="1">
        <v>107</v>
      </c>
      <c r="E607" s="2" t="s">
        <v>501</v>
      </c>
      <c r="F607" s="2"/>
      <c r="G607" s="157">
        <f>G608</f>
        <v>1489</v>
      </c>
      <c r="I607" s="67"/>
      <c r="J607" s="35"/>
    </row>
    <row r="608" spans="1:10" ht="26.4" x14ac:dyDescent="0.25">
      <c r="A608" s="44">
        <v>598</v>
      </c>
      <c r="B608" s="7" t="s">
        <v>77</v>
      </c>
      <c r="C608" s="43">
        <v>918</v>
      </c>
      <c r="D608" s="3">
        <v>107</v>
      </c>
      <c r="E608" s="4" t="s">
        <v>501</v>
      </c>
      <c r="F608" s="4">
        <v>240</v>
      </c>
      <c r="G608" s="158">
        <v>1489</v>
      </c>
      <c r="I608" s="67"/>
      <c r="J608" s="35"/>
    </row>
    <row r="609" spans="1:11" ht="31.2" x14ac:dyDescent="0.25">
      <c r="A609" s="44">
        <v>599</v>
      </c>
      <c r="B609" s="24" t="s">
        <v>63</v>
      </c>
      <c r="C609" s="28">
        <v>919</v>
      </c>
      <c r="D609" s="1"/>
      <c r="E609" s="2"/>
      <c r="F609" s="2"/>
      <c r="G609" s="156">
        <f>G610</f>
        <v>28014.7</v>
      </c>
      <c r="I609" s="68"/>
      <c r="J609" s="35"/>
    </row>
    <row r="610" spans="1:11" ht="15.6" x14ac:dyDescent="0.25">
      <c r="A610" s="44">
        <v>600</v>
      </c>
      <c r="B610" s="24" t="s">
        <v>4</v>
      </c>
      <c r="C610" s="28">
        <v>919</v>
      </c>
      <c r="D610" s="1">
        <v>100</v>
      </c>
      <c r="E610" s="2"/>
      <c r="F610" s="2"/>
      <c r="G610" s="156">
        <f>G611+G616</f>
        <v>28014.7</v>
      </c>
      <c r="I610" s="68"/>
      <c r="J610" s="35"/>
    </row>
    <row r="611" spans="1:11" ht="23.25" customHeight="1" x14ac:dyDescent="0.25">
      <c r="A611" s="44">
        <v>601</v>
      </c>
      <c r="B611" s="5" t="s">
        <v>31</v>
      </c>
      <c r="C611" s="28">
        <v>919</v>
      </c>
      <c r="D611" s="1">
        <v>106</v>
      </c>
      <c r="E611" s="2"/>
      <c r="F611" s="2"/>
      <c r="G611" s="157">
        <f>G612</f>
        <v>15714.7</v>
      </c>
      <c r="I611" s="62"/>
      <c r="J611" s="35"/>
      <c r="K611" s="35"/>
    </row>
    <row r="612" spans="1:11" ht="28.5" customHeight="1" x14ac:dyDescent="0.25">
      <c r="A612" s="44">
        <v>602</v>
      </c>
      <c r="B612" s="28" t="s">
        <v>661</v>
      </c>
      <c r="C612" s="28">
        <v>919</v>
      </c>
      <c r="D612" s="1">
        <v>106</v>
      </c>
      <c r="E612" s="2" t="s">
        <v>252</v>
      </c>
      <c r="F612" s="2"/>
      <c r="G612" s="157">
        <f>G613</f>
        <v>15714.7</v>
      </c>
      <c r="I612" s="62"/>
      <c r="J612" s="35"/>
      <c r="K612" s="35"/>
    </row>
    <row r="613" spans="1:11" ht="26.4" x14ac:dyDescent="0.25">
      <c r="A613" s="44">
        <v>603</v>
      </c>
      <c r="B613" s="5" t="s">
        <v>109</v>
      </c>
      <c r="C613" s="28">
        <v>919</v>
      </c>
      <c r="D613" s="1">
        <v>106</v>
      </c>
      <c r="E613" s="2" t="s">
        <v>253</v>
      </c>
      <c r="F613" s="2"/>
      <c r="G613" s="157">
        <f>G614+G615</f>
        <v>15714.7</v>
      </c>
    </row>
    <row r="614" spans="1:11" ht="24" customHeight="1" x14ac:dyDescent="0.25">
      <c r="A614" s="44">
        <v>604</v>
      </c>
      <c r="B614" s="7" t="s">
        <v>81</v>
      </c>
      <c r="C614" s="43">
        <v>919</v>
      </c>
      <c r="D614" s="3">
        <v>106</v>
      </c>
      <c r="E614" s="61" t="s">
        <v>253</v>
      </c>
      <c r="F614" s="4" t="s">
        <v>50</v>
      </c>
      <c r="G614" s="158">
        <v>13767.1</v>
      </c>
    </row>
    <row r="615" spans="1:11" ht="30.6" customHeight="1" x14ac:dyDescent="0.25">
      <c r="A615" s="44">
        <v>605</v>
      </c>
      <c r="B615" s="7" t="s">
        <v>77</v>
      </c>
      <c r="C615" s="43">
        <v>919</v>
      </c>
      <c r="D615" s="3">
        <v>106</v>
      </c>
      <c r="E615" s="61" t="s">
        <v>253</v>
      </c>
      <c r="F615" s="4">
        <v>240</v>
      </c>
      <c r="G615" s="158">
        <v>1947.6</v>
      </c>
    </row>
    <row r="616" spans="1:11" ht="13.8" x14ac:dyDescent="0.25">
      <c r="A616" s="44">
        <v>606</v>
      </c>
      <c r="B616" s="88" t="s">
        <v>25</v>
      </c>
      <c r="C616" s="28">
        <v>919</v>
      </c>
      <c r="D616" s="9">
        <v>113</v>
      </c>
      <c r="E616" s="61"/>
      <c r="F616" s="4"/>
      <c r="G616" s="157">
        <f>G617</f>
        <v>12300</v>
      </c>
    </row>
    <row r="617" spans="1:11" ht="15" customHeight="1" x14ac:dyDescent="0.25">
      <c r="A617" s="44">
        <v>607</v>
      </c>
      <c r="B617" s="88" t="s">
        <v>106</v>
      </c>
      <c r="C617" s="28">
        <v>919</v>
      </c>
      <c r="D617" s="9">
        <v>113</v>
      </c>
      <c r="E617" s="60" t="s">
        <v>189</v>
      </c>
      <c r="F617" s="4"/>
      <c r="G617" s="157">
        <f>G618+G620</f>
        <v>12300</v>
      </c>
    </row>
    <row r="618" spans="1:11" ht="26.25" customHeight="1" x14ac:dyDescent="0.25">
      <c r="A618" s="44">
        <v>608</v>
      </c>
      <c r="B618" s="88" t="s">
        <v>564</v>
      </c>
      <c r="C618" s="28">
        <v>919</v>
      </c>
      <c r="D618" s="54">
        <v>113</v>
      </c>
      <c r="E618" s="2" t="s">
        <v>563</v>
      </c>
      <c r="F618" s="2"/>
      <c r="G618" s="157">
        <f>G619</f>
        <v>1500</v>
      </c>
    </row>
    <row r="619" spans="1:11" ht="13.8" x14ac:dyDescent="0.25">
      <c r="A619" s="44">
        <v>609</v>
      </c>
      <c r="B619" s="94" t="s">
        <v>52</v>
      </c>
      <c r="C619" s="43">
        <v>919</v>
      </c>
      <c r="D619" s="55">
        <v>113</v>
      </c>
      <c r="E619" s="4" t="s">
        <v>563</v>
      </c>
      <c r="F619" s="4" t="s">
        <v>51</v>
      </c>
      <c r="G619" s="158">
        <v>1500</v>
      </c>
    </row>
    <row r="620" spans="1:11" ht="28.5" customHeight="1" x14ac:dyDescent="0.25">
      <c r="A620" s="44">
        <v>610</v>
      </c>
      <c r="B620" s="88" t="s">
        <v>632</v>
      </c>
      <c r="C620" s="28">
        <v>919</v>
      </c>
      <c r="D620" s="54">
        <v>113</v>
      </c>
      <c r="E620" s="2" t="s">
        <v>631</v>
      </c>
      <c r="F620" s="4"/>
      <c r="G620" s="157">
        <f>G621</f>
        <v>10800</v>
      </c>
    </row>
    <row r="621" spans="1:11" ht="13.8" x14ac:dyDescent="0.25">
      <c r="A621" s="44">
        <v>611</v>
      </c>
      <c r="B621" s="94" t="s">
        <v>52</v>
      </c>
      <c r="C621" s="43">
        <v>919</v>
      </c>
      <c r="D621" s="55">
        <v>113</v>
      </c>
      <c r="E621" s="4" t="s">
        <v>631</v>
      </c>
      <c r="F621" s="4" t="s">
        <v>51</v>
      </c>
      <c r="G621" s="158">
        <v>10800</v>
      </c>
      <c r="J621" s="69"/>
      <c r="K621" s="35"/>
    </row>
    <row r="622" spans="1:11" ht="13.8" x14ac:dyDescent="0.25">
      <c r="A622" s="44">
        <v>612</v>
      </c>
      <c r="B622" s="5" t="s">
        <v>32</v>
      </c>
      <c r="C622" s="5"/>
      <c r="D622" s="3"/>
      <c r="E622" s="4"/>
      <c r="F622" s="4"/>
      <c r="G622" s="157">
        <f>G11+G329+G370+G583+G594+G609+G540+G603</f>
        <v>2033667.8000000003</v>
      </c>
    </row>
    <row r="623" spans="1:11" x14ac:dyDescent="0.25">
      <c r="A623" s="82"/>
      <c r="B623" s="18"/>
      <c r="C623" s="18"/>
      <c r="D623" s="16"/>
      <c r="E623" s="17"/>
      <c r="F623" s="17"/>
      <c r="G623" s="56"/>
    </row>
    <row r="624" spans="1:11" x14ac:dyDescent="0.25">
      <c r="A624" s="14"/>
      <c r="B624" s="18"/>
      <c r="C624" s="18"/>
      <c r="D624" s="16"/>
      <c r="E624" s="17"/>
      <c r="F624" s="17"/>
      <c r="G624" s="56"/>
    </row>
    <row r="626" spans="7:7" x14ac:dyDescent="0.25">
      <c r="G626" s="75"/>
    </row>
    <row r="628" spans="7:7" x14ac:dyDescent="0.25">
      <c r="G628" s="78" t="s">
        <v>548</v>
      </c>
    </row>
  </sheetData>
  <autoFilter ref="A10:H622"/>
  <mergeCells count="6">
    <mergeCell ref="C1:G1"/>
    <mergeCell ref="B7:G7"/>
    <mergeCell ref="B5:G5"/>
    <mergeCell ref="B3:G3"/>
    <mergeCell ref="B4:G4"/>
    <mergeCell ref="B2:G2"/>
  </mergeCells>
  <phoneticPr fontId="20" type="noConversion"/>
  <pageMargins left="0.78740157480314965" right="0.39370078740157483" top="0.39370078740157483" bottom="0.39370078740157483" header="0.19685039370078741" footer="0.11811023622047245"/>
  <pageSetup paperSize="9" scale="76" fitToHeight="1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H575"/>
  <sheetViews>
    <sheetView topLeftCell="A568" zoomScaleNormal="100" workbookViewId="0">
      <selection activeCell="B481" sqref="B481"/>
    </sheetView>
  </sheetViews>
  <sheetFormatPr defaultRowHeight="13.2" x14ac:dyDescent="0.25"/>
  <cols>
    <col min="1" max="1" width="4.21875" customWidth="1"/>
    <col min="2" max="2" width="52.77734375" customWidth="1"/>
    <col min="3" max="3" width="10" customWidth="1"/>
    <col min="4" max="4" width="6.5546875" customWidth="1"/>
    <col min="5" max="5" width="12.44140625" customWidth="1"/>
    <col min="6" max="6" width="5.77734375" customWidth="1"/>
    <col min="7" max="7" width="11.77734375" style="33" customWidth="1"/>
    <col min="8" max="8" width="11.77734375" customWidth="1"/>
    <col min="9" max="9" width="8.77734375" customWidth="1"/>
    <col min="10" max="10" width="12.44140625" customWidth="1"/>
  </cols>
  <sheetData>
    <row r="1" spans="1:8" ht="13.05" customHeight="1" x14ac:dyDescent="0.25">
      <c r="B1" s="170"/>
      <c r="C1" s="170"/>
      <c r="D1" s="170"/>
      <c r="E1" s="170"/>
      <c r="F1" s="170"/>
      <c r="G1" s="170"/>
      <c r="H1" s="170"/>
    </row>
    <row r="2" spans="1:8" ht="12.75" customHeight="1" x14ac:dyDescent="0.25">
      <c r="A2" s="15"/>
      <c r="B2" s="167" t="s">
        <v>651</v>
      </c>
      <c r="C2" s="167"/>
      <c r="D2" s="167"/>
      <c r="E2" s="167"/>
      <c r="F2" s="167"/>
      <c r="G2" s="167"/>
      <c r="H2" s="167"/>
    </row>
    <row r="3" spans="1:8" ht="12.75" customHeight="1" x14ac:dyDescent="0.25">
      <c r="A3" s="15"/>
      <c r="B3" s="168" t="s">
        <v>35</v>
      </c>
      <c r="C3" s="168"/>
      <c r="D3" s="168"/>
      <c r="E3" s="168"/>
      <c r="F3" s="168"/>
      <c r="G3" s="168"/>
      <c r="H3" s="168"/>
    </row>
    <row r="4" spans="1:8" ht="12.75" customHeight="1" x14ac:dyDescent="0.25">
      <c r="B4" s="168" t="s">
        <v>36</v>
      </c>
      <c r="C4" s="168"/>
      <c r="D4" s="168"/>
      <c r="E4" s="168"/>
      <c r="F4" s="168"/>
      <c r="G4" s="168"/>
      <c r="H4" s="168"/>
    </row>
    <row r="5" spans="1:8" x14ac:dyDescent="0.25">
      <c r="A5" s="15"/>
      <c r="B5" s="168" t="s">
        <v>668</v>
      </c>
      <c r="C5" s="168"/>
      <c r="D5" s="168"/>
      <c r="E5" s="168"/>
      <c r="F5" s="168"/>
      <c r="G5" s="168"/>
      <c r="H5" s="168"/>
    </row>
    <row r="6" spans="1:8" x14ac:dyDescent="0.25">
      <c r="A6" s="15"/>
      <c r="B6" s="19"/>
      <c r="C6" s="19"/>
      <c r="D6" s="15"/>
      <c r="E6" s="19"/>
      <c r="F6" s="19"/>
      <c r="G6"/>
    </row>
    <row r="7" spans="1:8" ht="33" customHeight="1" x14ac:dyDescent="0.25">
      <c r="A7" s="179" t="s">
        <v>669</v>
      </c>
      <c r="B7" s="179"/>
      <c r="C7" s="179"/>
      <c r="D7" s="179"/>
      <c r="E7" s="179"/>
      <c r="F7" s="179"/>
      <c r="G7" s="179"/>
      <c r="H7" s="179"/>
    </row>
    <row r="8" spans="1:8" x14ac:dyDescent="0.25">
      <c r="A8" s="21"/>
      <c r="B8" s="13"/>
      <c r="C8" s="13"/>
    </row>
    <row r="9" spans="1:8" ht="21" customHeight="1" x14ac:dyDescent="0.25">
      <c r="A9" s="180" t="s">
        <v>0</v>
      </c>
      <c r="B9" s="182" t="s">
        <v>519</v>
      </c>
      <c r="C9" s="173" t="s">
        <v>639</v>
      </c>
      <c r="D9" s="180" t="s">
        <v>1</v>
      </c>
      <c r="E9" s="180" t="s">
        <v>2</v>
      </c>
      <c r="F9" s="180" t="s">
        <v>3</v>
      </c>
      <c r="G9" s="177" t="s">
        <v>39</v>
      </c>
      <c r="H9" s="178"/>
    </row>
    <row r="10" spans="1:8" ht="54.6" customHeight="1" x14ac:dyDescent="0.25">
      <c r="A10" s="181"/>
      <c r="B10" s="183"/>
      <c r="C10" s="174"/>
      <c r="D10" s="181"/>
      <c r="E10" s="181"/>
      <c r="F10" s="181"/>
      <c r="G10" s="43" t="s">
        <v>647</v>
      </c>
      <c r="H10" s="30" t="s">
        <v>705</v>
      </c>
    </row>
    <row r="11" spans="1:8" s="64" customFormat="1" ht="15" customHeight="1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138">
        <v>7</v>
      </c>
      <c r="H11" s="139">
        <v>8</v>
      </c>
    </row>
    <row r="12" spans="1:8" ht="31.2" x14ac:dyDescent="0.25">
      <c r="A12" s="72">
        <v>1</v>
      </c>
      <c r="B12" s="24" t="s">
        <v>59</v>
      </c>
      <c r="C12" s="28">
        <v>901</v>
      </c>
      <c r="D12" s="3"/>
      <c r="E12" s="4"/>
      <c r="F12" s="4"/>
      <c r="G12" s="40">
        <f>G13+G73+G106+G152+G226+G247+G298+G317+G322+G241</f>
        <v>629446.9</v>
      </c>
      <c r="H12" s="40">
        <f>H13+H73+H106+H152+H226+H247+H298+H317+H322+H241</f>
        <v>622343.69999999995</v>
      </c>
    </row>
    <row r="13" spans="1:8" ht="15.6" x14ac:dyDescent="0.25">
      <c r="A13" s="72">
        <v>2</v>
      </c>
      <c r="B13" s="24" t="s">
        <v>4</v>
      </c>
      <c r="C13" s="28">
        <v>901</v>
      </c>
      <c r="D13" s="1">
        <v>100</v>
      </c>
      <c r="E13" s="2"/>
      <c r="F13" s="2"/>
      <c r="G13" s="29">
        <f>G14+G18+G34+G38+G30</f>
        <v>99506.999999999985</v>
      </c>
      <c r="H13" s="29">
        <f>H14+H18+H34+H38+H30</f>
        <v>100477.79999999999</v>
      </c>
    </row>
    <row r="14" spans="1:8" ht="39.6" x14ac:dyDescent="0.25">
      <c r="A14" s="72">
        <v>3</v>
      </c>
      <c r="B14" s="5" t="s">
        <v>68</v>
      </c>
      <c r="C14" s="28">
        <v>901</v>
      </c>
      <c r="D14" s="1">
        <v>102</v>
      </c>
      <c r="E14" s="2"/>
      <c r="F14" s="2"/>
      <c r="G14" s="29">
        <f t="shared" ref="G14:H16" si="0">G15</f>
        <v>2520</v>
      </c>
      <c r="H14" s="29">
        <f t="shared" si="0"/>
        <v>2621</v>
      </c>
    </row>
    <row r="15" spans="1:8" x14ac:dyDescent="0.25">
      <c r="A15" s="72">
        <v>4</v>
      </c>
      <c r="B15" s="5" t="s">
        <v>156</v>
      </c>
      <c r="C15" s="28">
        <v>901</v>
      </c>
      <c r="D15" s="1">
        <v>102</v>
      </c>
      <c r="E15" s="2" t="s">
        <v>189</v>
      </c>
      <c r="F15" s="2"/>
      <c r="G15" s="29">
        <f t="shared" si="0"/>
        <v>2520</v>
      </c>
      <c r="H15" s="29">
        <f t="shared" si="0"/>
        <v>2621</v>
      </c>
    </row>
    <row r="16" spans="1:8" x14ac:dyDescent="0.25">
      <c r="A16" s="72">
        <v>5</v>
      </c>
      <c r="B16" s="5" t="s">
        <v>30</v>
      </c>
      <c r="C16" s="28">
        <v>901</v>
      </c>
      <c r="D16" s="1">
        <v>102</v>
      </c>
      <c r="E16" s="2" t="s">
        <v>246</v>
      </c>
      <c r="F16" s="2"/>
      <c r="G16" s="29">
        <f t="shared" si="0"/>
        <v>2520</v>
      </c>
      <c r="H16" s="29">
        <f t="shared" si="0"/>
        <v>2621</v>
      </c>
    </row>
    <row r="17" spans="1:8" ht="26.4" x14ac:dyDescent="0.25">
      <c r="A17" s="72">
        <v>6</v>
      </c>
      <c r="B17" s="7" t="s">
        <v>81</v>
      </c>
      <c r="C17" s="43">
        <v>901</v>
      </c>
      <c r="D17" s="3">
        <v>102</v>
      </c>
      <c r="E17" s="4" t="s">
        <v>246</v>
      </c>
      <c r="F17" s="4" t="s">
        <v>50</v>
      </c>
      <c r="G17" s="63">
        <v>2520</v>
      </c>
      <c r="H17" s="63">
        <v>2621</v>
      </c>
    </row>
    <row r="18" spans="1:8" ht="52.8" x14ac:dyDescent="0.25">
      <c r="A18" s="72">
        <v>7</v>
      </c>
      <c r="B18" s="5" t="s">
        <v>33</v>
      </c>
      <c r="C18" s="5">
        <v>901</v>
      </c>
      <c r="D18" s="1">
        <v>104</v>
      </c>
      <c r="E18" s="2"/>
      <c r="F18" s="2"/>
      <c r="G18" s="29">
        <f>G19</f>
        <v>62842.9</v>
      </c>
      <c r="H18" s="29">
        <f>H19</f>
        <v>65187</v>
      </c>
    </row>
    <row r="19" spans="1:8" ht="39.6" x14ac:dyDescent="0.25">
      <c r="A19" s="72">
        <v>8</v>
      </c>
      <c r="B19" s="28" t="s">
        <v>587</v>
      </c>
      <c r="C19" s="5">
        <v>901</v>
      </c>
      <c r="D19" s="9">
        <v>104</v>
      </c>
      <c r="E19" s="10" t="s">
        <v>249</v>
      </c>
      <c r="F19" s="2"/>
      <c r="G19" s="29">
        <f>G20</f>
        <v>62842.9</v>
      </c>
      <c r="H19" s="29">
        <f>H20</f>
        <v>65187</v>
      </c>
    </row>
    <row r="20" spans="1:8" ht="52.8" x14ac:dyDescent="0.25">
      <c r="A20" s="72">
        <v>9</v>
      </c>
      <c r="B20" s="28" t="s">
        <v>660</v>
      </c>
      <c r="C20" s="5">
        <v>901</v>
      </c>
      <c r="D20" s="9">
        <v>104</v>
      </c>
      <c r="E20" s="10" t="s">
        <v>250</v>
      </c>
      <c r="F20" s="2"/>
      <c r="G20" s="29">
        <f>G21+G25+G28</f>
        <v>62842.9</v>
      </c>
      <c r="H20" s="29">
        <f>H21+H25+H28</f>
        <v>65187</v>
      </c>
    </row>
    <row r="21" spans="1:8" ht="26.4" x14ac:dyDescent="0.25">
      <c r="A21" s="72">
        <v>10</v>
      </c>
      <c r="B21" s="5" t="s">
        <v>109</v>
      </c>
      <c r="C21" s="5">
        <v>901</v>
      </c>
      <c r="D21" s="1">
        <v>104</v>
      </c>
      <c r="E21" s="2" t="s">
        <v>315</v>
      </c>
      <c r="F21" s="2"/>
      <c r="G21" s="29">
        <f>G22+G23+G24</f>
        <v>27822.9</v>
      </c>
      <c r="H21" s="29">
        <f>H22+H23+H24</f>
        <v>28915</v>
      </c>
    </row>
    <row r="22" spans="1:8" ht="26.4" x14ac:dyDescent="0.25">
      <c r="A22" s="72">
        <v>11</v>
      </c>
      <c r="B22" s="7" t="s">
        <v>81</v>
      </c>
      <c r="C22" s="7">
        <v>901</v>
      </c>
      <c r="D22" s="3">
        <v>104</v>
      </c>
      <c r="E22" s="4" t="s">
        <v>315</v>
      </c>
      <c r="F22" s="4" t="s">
        <v>50</v>
      </c>
      <c r="G22" s="63">
        <v>27302</v>
      </c>
      <c r="H22" s="63">
        <v>28394</v>
      </c>
    </row>
    <row r="23" spans="1:8" ht="26.4" x14ac:dyDescent="0.25">
      <c r="A23" s="72">
        <v>12</v>
      </c>
      <c r="B23" s="7" t="s">
        <v>77</v>
      </c>
      <c r="C23" s="7">
        <v>901</v>
      </c>
      <c r="D23" s="3">
        <v>104</v>
      </c>
      <c r="E23" s="12" t="s">
        <v>315</v>
      </c>
      <c r="F23" s="4" t="s">
        <v>78</v>
      </c>
      <c r="G23" s="63">
        <v>470.9</v>
      </c>
      <c r="H23" s="63">
        <v>471</v>
      </c>
    </row>
    <row r="24" spans="1:8" x14ac:dyDescent="0.25">
      <c r="A24" s="72">
        <v>13</v>
      </c>
      <c r="B24" s="7" t="s">
        <v>80</v>
      </c>
      <c r="C24" s="7">
        <v>901</v>
      </c>
      <c r="D24" s="3">
        <v>104</v>
      </c>
      <c r="E24" s="12" t="s">
        <v>315</v>
      </c>
      <c r="F24" s="4" t="s">
        <v>79</v>
      </c>
      <c r="G24" s="63">
        <v>50</v>
      </c>
      <c r="H24" s="63">
        <v>50</v>
      </c>
    </row>
    <row r="25" spans="1:8" x14ac:dyDescent="0.25">
      <c r="A25" s="72">
        <v>14</v>
      </c>
      <c r="B25" s="5" t="s">
        <v>175</v>
      </c>
      <c r="C25" s="5">
        <v>901</v>
      </c>
      <c r="D25" s="1">
        <v>104</v>
      </c>
      <c r="E25" s="10" t="s">
        <v>618</v>
      </c>
      <c r="F25" s="2"/>
      <c r="G25" s="29">
        <f>G26+G27</f>
        <v>34290</v>
      </c>
      <c r="H25" s="29">
        <f>H26+H27</f>
        <v>35542</v>
      </c>
    </row>
    <row r="26" spans="1:8" ht="26.4" x14ac:dyDescent="0.25">
      <c r="A26" s="72">
        <v>15</v>
      </c>
      <c r="B26" s="7" t="s">
        <v>81</v>
      </c>
      <c r="C26" s="7">
        <v>901</v>
      </c>
      <c r="D26" s="3">
        <v>104</v>
      </c>
      <c r="E26" s="4" t="s">
        <v>618</v>
      </c>
      <c r="F26" s="4" t="s">
        <v>50</v>
      </c>
      <c r="G26" s="63">
        <v>24375</v>
      </c>
      <c r="H26" s="63">
        <v>25350</v>
      </c>
    </row>
    <row r="27" spans="1:8" ht="26.4" x14ac:dyDescent="0.25">
      <c r="A27" s="72">
        <v>16</v>
      </c>
      <c r="B27" s="7" t="s">
        <v>77</v>
      </c>
      <c r="C27" s="7">
        <v>901</v>
      </c>
      <c r="D27" s="3">
        <v>104</v>
      </c>
      <c r="E27" s="4" t="s">
        <v>618</v>
      </c>
      <c r="F27" s="4" t="s">
        <v>78</v>
      </c>
      <c r="G27" s="63">
        <v>9915</v>
      </c>
      <c r="H27" s="63">
        <v>10192</v>
      </c>
    </row>
    <row r="28" spans="1:8" ht="39.6" x14ac:dyDescent="0.25">
      <c r="A28" s="72">
        <v>17</v>
      </c>
      <c r="B28" s="95" t="s">
        <v>135</v>
      </c>
      <c r="C28" s="5">
        <v>901</v>
      </c>
      <c r="D28" s="90">
        <v>104</v>
      </c>
      <c r="E28" s="10" t="s">
        <v>619</v>
      </c>
      <c r="F28" s="10"/>
      <c r="G28" s="29">
        <f>G29</f>
        <v>730</v>
      </c>
      <c r="H28" s="29">
        <f>H29</f>
        <v>730</v>
      </c>
    </row>
    <row r="29" spans="1:8" ht="26.4" x14ac:dyDescent="0.25">
      <c r="A29" s="72">
        <v>18</v>
      </c>
      <c r="B29" s="94" t="s">
        <v>77</v>
      </c>
      <c r="C29" s="7">
        <v>901</v>
      </c>
      <c r="D29" s="91">
        <v>104</v>
      </c>
      <c r="E29" s="12" t="s">
        <v>619</v>
      </c>
      <c r="F29" s="4">
        <v>240</v>
      </c>
      <c r="G29" s="63">
        <v>730</v>
      </c>
      <c r="H29" s="63">
        <v>730</v>
      </c>
    </row>
    <row r="30" spans="1:8" x14ac:dyDescent="0.25">
      <c r="A30" s="72">
        <v>19</v>
      </c>
      <c r="B30" s="5" t="s">
        <v>341</v>
      </c>
      <c r="C30" s="5">
        <v>901</v>
      </c>
      <c r="D30" s="1">
        <v>105</v>
      </c>
      <c r="E30" s="2"/>
      <c r="F30" s="2"/>
      <c r="G30" s="29">
        <f t="shared" ref="G30:H32" si="1">G31</f>
        <v>14.9</v>
      </c>
      <c r="H30" s="29">
        <f t="shared" si="1"/>
        <v>114.9</v>
      </c>
    </row>
    <row r="31" spans="1:8" x14ac:dyDescent="0.25">
      <c r="A31" s="72">
        <v>20</v>
      </c>
      <c r="B31" s="5" t="s">
        <v>156</v>
      </c>
      <c r="C31" s="5">
        <v>901</v>
      </c>
      <c r="D31" s="1">
        <v>105</v>
      </c>
      <c r="E31" s="2" t="s">
        <v>189</v>
      </c>
      <c r="F31" s="2"/>
      <c r="G31" s="29">
        <f t="shared" si="1"/>
        <v>14.9</v>
      </c>
      <c r="H31" s="29">
        <f t="shared" si="1"/>
        <v>114.9</v>
      </c>
    </row>
    <row r="32" spans="1:8" ht="52.8" x14ac:dyDescent="0.25">
      <c r="A32" s="72">
        <v>21</v>
      </c>
      <c r="B32" s="5" t="s">
        <v>638</v>
      </c>
      <c r="C32" s="5">
        <v>901</v>
      </c>
      <c r="D32" s="1">
        <v>105</v>
      </c>
      <c r="E32" s="2" t="s">
        <v>342</v>
      </c>
      <c r="F32" s="2"/>
      <c r="G32" s="29">
        <f t="shared" si="1"/>
        <v>14.9</v>
      </c>
      <c r="H32" s="29">
        <f t="shared" si="1"/>
        <v>114.9</v>
      </c>
    </row>
    <row r="33" spans="1:8" ht="26.4" x14ac:dyDescent="0.25">
      <c r="A33" s="72">
        <v>22</v>
      </c>
      <c r="B33" s="7" t="s">
        <v>77</v>
      </c>
      <c r="C33" s="7">
        <v>901</v>
      </c>
      <c r="D33" s="3">
        <v>105</v>
      </c>
      <c r="E33" s="4" t="s">
        <v>342</v>
      </c>
      <c r="F33" s="4" t="s">
        <v>78</v>
      </c>
      <c r="G33" s="74">
        <v>14.9</v>
      </c>
      <c r="H33" s="74">
        <v>114.9</v>
      </c>
    </row>
    <row r="34" spans="1:8" x14ac:dyDescent="0.25">
      <c r="A34" s="72">
        <v>23</v>
      </c>
      <c r="B34" s="5" t="s">
        <v>5</v>
      </c>
      <c r="C34" s="5">
        <v>901</v>
      </c>
      <c r="D34" s="1">
        <v>111</v>
      </c>
      <c r="E34" s="2"/>
      <c r="F34" s="2"/>
      <c r="G34" s="29">
        <f t="shared" ref="G34:H36" si="2">G35</f>
        <v>1500</v>
      </c>
      <c r="H34" s="29">
        <f t="shared" si="2"/>
        <v>2000</v>
      </c>
    </row>
    <row r="35" spans="1:8" x14ac:dyDescent="0.25">
      <c r="A35" s="72">
        <v>24</v>
      </c>
      <c r="B35" s="5" t="s">
        <v>156</v>
      </c>
      <c r="C35" s="5">
        <v>901</v>
      </c>
      <c r="D35" s="1">
        <v>111</v>
      </c>
      <c r="E35" s="2" t="s">
        <v>189</v>
      </c>
      <c r="F35" s="2"/>
      <c r="G35" s="29">
        <f t="shared" si="2"/>
        <v>1500</v>
      </c>
      <c r="H35" s="29">
        <f t="shared" si="2"/>
        <v>2000</v>
      </c>
    </row>
    <row r="36" spans="1:8" x14ac:dyDescent="0.25">
      <c r="A36" s="72">
        <v>25</v>
      </c>
      <c r="B36" s="5" t="s">
        <v>6</v>
      </c>
      <c r="C36" s="5">
        <v>901</v>
      </c>
      <c r="D36" s="1">
        <v>111</v>
      </c>
      <c r="E36" s="2" t="s">
        <v>256</v>
      </c>
      <c r="F36" s="2"/>
      <c r="G36" s="29">
        <f t="shared" si="2"/>
        <v>1500</v>
      </c>
      <c r="H36" s="29">
        <f t="shared" si="2"/>
        <v>2000</v>
      </c>
    </row>
    <row r="37" spans="1:8" x14ac:dyDescent="0.25">
      <c r="A37" s="72">
        <v>26</v>
      </c>
      <c r="B37" s="7" t="s">
        <v>52</v>
      </c>
      <c r="C37" s="7">
        <v>901</v>
      </c>
      <c r="D37" s="3">
        <v>111</v>
      </c>
      <c r="E37" s="4" t="s">
        <v>256</v>
      </c>
      <c r="F37" s="4" t="s">
        <v>51</v>
      </c>
      <c r="G37" s="63">
        <v>1500</v>
      </c>
      <c r="H37" s="63">
        <v>2000</v>
      </c>
    </row>
    <row r="38" spans="1:8" x14ac:dyDescent="0.25">
      <c r="A38" s="72">
        <v>27</v>
      </c>
      <c r="B38" s="5" t="s">
        <v>25</v>
      </c>
      <c r="C38" s="5">
        <v>901</v>
      </c>
      <c r="D38" s="1">
        <v>113</v>
      </c>
      <c r="E38" s="2"/>
      <c r="F38" s="2"/>
      <c r="G38" s="29">
        <f>G42+G50+G55+G64+G39</f>
        <v>32629.200000000001</v>
      </c>
      <c r="H38" s="29">
        <f>H42+H50+H55+H64+H39</f>
        <v>30554.9</v>
      </c>
    </row>
    <row r="39" spans="1:8" ht="26.4" x14ac:dyDescent="0.25">
      <c r="A39" s="72">
        <v>28</v>
      </c>
      <c r="B39" s="95" t="s">
        <v>661</v>
      </c>
      <c r="C39" s="5">
        <v>901</v>
      </c>
      <c r="D39" s="54">
        <v>113</v>
      </c>
      <c r="E39" s="2" t="s">
        <v>252</v>
      </c>
      <c r="F39" s="2"/>
      <c r="G39" s="29">
        <f>G40</f>
        <v>6337.3</v>
      </c>
      <c r="H39" s="29">
        <f>H40</f>
        <v>4000</v>
      </c>
    </row>
    <row r="40" spans="1:8" ht="26.4" x14ac:dyDescent="0.25">
      <c r="A40" s="72">
        <v>29</v>
      </c>
      <c r="B40" s="88" t="s">
        <v>417</v>
      </c>
      <c r="C40" s="5">
        <v>901</v>
      </c>
      <c r="D40" s="54">
        <v>113</v>
      </c>
      <c r="E40" s="2" t="s">
        <v>257</v>
      </c>
      <c r="F40" s="2"/>
      <c r="G40" s="29">
        <f>G41</f>
        <v>6337.3</v>
      </c>
      <c r="H40" s="29">
        <f>H41</f>
        <v>4000</v>
      </c>
    </row>
    <row r="41" spans="1:8" x14ac:dyDescent="0.25">
      <c r="A41" s="72">
        <v>30</v>
      </c>
      <c r="B41" s="94" t="s">
        <v>54</v>
      </c>
      <c r="C41" s="7">
        <v>901</v>
      </c>
      <c r="D41" s="55">
        <v>113</v>
      </c>
      <c r="E41" s="4" t="s">
        <v>257</v>
      </c>
      <c r="F41" s="52" t="s">
        <v>53</v>
      </c>
      <c r="G41" s="63">
        <v>6337.3</v>
      </c>
      <c r="H41" s="63">
        <v>4000</v>
      </c>
    </row>
    <row r="42" spans="1:8" ht="39.6" x14ac:dyDescent="0.25">
      <c r="A42" s="72">
        <v>31</v>
      </c>
      <c r="B42" s="28" t="s">
        <v>587</v>
      </c>
      <c r="C42" s="5">
        <v>901</v>
      </c>
      <c r="D42" s="1">
        <v>113</v>
      </c>
      <c r="E42" s="10" t="s">
        <v>249</v>
      </c>
      <c r="F42" s="2"/>
      <c r="G42" s="29">
        <f>G43+G48</f>
        <v>24812</v>
      </c>
      <c r="H42" s="29">
        <f>H43+H48</f>
        <v>25010</v>
      </c>
    </row>
    <row r="43" spans="1:8" ht="67.05" customHeight="1" x14ac:dyDescent="0.25">
      <c r="A43" s="72">
        <v>32</v>
      </c>
      <c r="B43" s="88" t="s">
        <v>621</v>
      </c>
      <c r="C43" s="5">
        <v>901</v>
      </c>
      <c r="D43" s="1">
        <v>113</v>
      </c>
      <c r="E43" s="10" t="s">
        <v>259</v>
      </c>
      <c r="F43" s="2"/>
      <c r="G43" s="29">
        <f>G44</f>
        <v>24512</v>
      </c>
      <c r="H43" s="29">
        <f>H44</f>
        <v>24510</v>
      </c>
    </row>
    <row r="44" spans="1:8" ht="26.4" x14ac:dyDescent="0.25">
      <c r="A44" s="72">
        <v>33</v>
      </c>
      <c r="B44" s="5" t="s">
        <v>182</v>
      </c>
      <c r="C44" s="5">
        <v>901</v>
      </c>
      <c r="D44" s="1">
        <v>113</v>
      </c>
      <c r="E44" s="85" t="s">
        <v>620</v>
      </c>
      <c r="F44" s="2"/>
      <c r="G44" s="29">
        <f>G45+G46+G47</f>
        <v>24512</v>
      </c>
      <c r="H44" s="29">
        <f>H45+H46+H47</f>
        <v>24510</v>
      </c>
    </row>
    <row r="45" spans="1:8" x14ac:dyDescent="0.25">
      <c r="A45" s="72">
        <v>34</v>
      </c>
      <c r="B45" s="7" t="s">
        <v>45</v>
      </c>
      <c r="C45" s="7">
        <v>901</v>
      </c>
      <c r="D45" s="3">
        <v>113</v>
      </c>
      <c r="E45" s="4" t="s">
        <v>620</v>
      </c>
      <c r="F45" s="4" t="s">
        <v>44</v>
      </c>
      <c r="G45" s="63">
        <v>13943</v>
      </c>
      <c r="H45" s="63">
        <v>13520</v>
      </c>
    </row>
    <row r="46" spans="1:8" ht="26.4" x14ac:dyDescent="0.25">
      <c r="A46" s="72">
        <v>35</v>
      </c>
      <c r="B46" s="7" t="s">
        <v>77</v>
      </c>
      <c r="C46" s="7">
        <v>901</v>
      </c>
      <c r="D46" s="3">
        <v>113</v>
      </c>
      <c r="E46" s="4" t="s">
        <v>620</v>
      </c>
      <c r="F46" s="4">
        <v>240</v>
      </c>
      <c r="G46" s="63">
        <v>10499</v>
      </c>
      <c r="H46" s="63">
        <v>10920</v>
      </c>
    </row>
    <row r="47" spans="1:8" x14ac:dyDescent="0.25">
      <c r="A47" s="72">
        <v>36</v>
      </c>
      <c r="B47" s="7" t="s">
        <v>80</v>
      </c>
      <c r="C47" s="7">
        <v>901</v>
      </c>
      <c r="D47" s="3">
        <v>113</v>
      </c>
      <c r="E47" s="4" t="s">
        <v>620</v>
      </c>
      <c r="F47" s="4" t="s">
        <v>79</v>
      </c>
      <c r="G47" s="63">
        <v>70</v>
      </c>
      <c r="H47" s="63">
        <v>70</v>
      </c>
    </row>
    <row r="48" spans="1:8" ht="32.549999999999997" customHeight="1" x14ac:dyDescent="0.25">
      <c r="A48" s="72">
        <v>37</v>
      </c>
      <c r="B48" s="95" t="s">
        <v>135</v>
      </c>
      <c r="C48" s="5">
        <v>901</v>
      </c>
      <c r="D48" s="90">
        <v>113</v>
      </c>
      <c r="E48" s="10" t="s">
        <v>619</v>
      </c>
      <c r="F48" s="10"/>
      <c r="G48" s="29">
        <f>G49</f>
        <v>300</v>
      </c>
      <c r="H48" s="29">
        <f>H49</f>
        <v>500</v>
      </c>
    </row>
    <row r="49" spans="1:8" ht="26.4" x14ac:dyDescent="0.25">
      <c r="A49" s="72">
        <v>38</v>
      </c>
      <c r="B49" s="94" t="s">
        <v>77</v>
      </c>
      <c r="C49" s="7">
        <v>901</v>
      </c>
      <c r="D49" s="91">
        <v>113</v>
      </c>
      <c r="E49" s="12" t="s">
        <v>619</v>
      </c>
      <c r="F49" s="4">
        <v>240</v>
      </c>
      <c r="G49" s="63">
        <v>300</v>
      </c>
      <c r="H49" s="63">
        <v>500</v>
      </c>
    </row>
    <row r="50" spans="1:8" ht="66" x14ac:dyDescent="0.25">
      <c r="A50" s="72">
        <v>39</v>
      </c>
      <c r="B50" s="28" t="s">
        <v>590</v>
      </c>
      <c r="C50" s="5">
        <v>901</v>
      </c>
      <c r="D50" s="1">
        <v>113</v>
      </c>
      <c r="E50" s="2" t="s">
        <v>260</v>
      </c>
      <c r="F50" s="2"/>
      <c r="G50" s="29">
        <f>G51+G53</f>
        <v>675</v>
      </c>
      <c r="H50" s="29">
        <f>H51+H53</f>
        <v>690</v>
      </c>
    </row>
    <row r="51" spans="1:8" ht="26.4" x14ac:dyDescent="0.25">
      <c r="A51" s="72">
        <v>40</v>
      </c>
      <c r="B51" s="5" t="s">
        <v>356</v>
      </c>
      <c r="C51" s="5">
        <v>901</v>
      </c>
      <c r="D51" s="1">
        <v>113</v>
      </c>
      <c r="E51" s="2" t="s">
        <v>324</v>
      </c>
      <c r="F51" s="2"/>
      <c r="G51" s="29">
        <f>G52</f>
        <v>300</v>
      </c>
      <c r="H51" s="29">
        <f>H52</f>
        <v>300</v>
      </c>
    </row>
    <row r="52" spans="1:8" ht="26.4" x14ac:dyDescent="0.25">
      <c r="A52" s="72">
        <v>41</v>
      </c>
      <c r="B52" s="7" t="s">
        <v>77</v>
      </c>
      <c r="C52" s="7">
        <v>901</v>
      </c>
      <c r="D52" s="3">
        <v>113</v>
      </c>
      <c r="E52" s="4" t="s">
        <v>324</v>
      </c>
      <c r="F52" s="4" t="s">
        <v>78</v>
      </c>
      <c r="G52" s="31">
        <v>300</v>
      </c>
      <c r="H52" s="31">
        <v>300</v>
      </c>
    </row>
    <row r="53" spans="1:8" ht="55.05" customHeight="1" x14ac:dyDescent="0.25">
      <c r="A53" s="72">
        <v>42</v>
      </c>
      <c r="B53" s="95" t="s">
        <v>534</v>
      </c>
      <c r="C53" s="5">
        <v>901</v>
      </c>
      <c r="D53" s="1">
        <v>113</v>
      </c>
      <c r="E53" s="32" t="s">
        <v>187</v>
      </c>
      <c r="F53" s="2"/>
      <c r="G53" s="29">
        <f>G54</f>
        <v>375</v>
      </c>
      <c r="H53" s="29">
        <f>H54</f>
        <v>390</v>
      </c>
    </row>
    <row r="54" spans="1:8" ht="26.4" x14ac:dyDescent="0.25">
      <c r="A54" s="72">
        <v>43</v>
      </c>
      <c r="B54" s="7" t="s">
        <v>77</v>
      </c>
      <c r="C54" s="7">
        <v>901</v>
      </c>
      <c r="D54" s="3">
        <v>113</v>
      </c>
      <c r="E54" s="4" t="s">
        <v>187</v>
      </c>
      <c r="F54" s="4">
        <v>240</v>
      </c>
      <c r="G54" s="74">
        <v>375</v>
      </c>
      <c r="H54" s="74">
        <v>390</v>
      </c>
    </row>
    <row r="55" spans="1:8" ht="66" x14ac:dyDescent="0.25">
      <c r="A55" s="72">
        <v>44</v>
      </c>
      <c r="B55" s="28" t="s">
        <v>693</v>
      </c>
      <c r="C55" s="5">
        <v>901</v>
      </c>
      <c r="D55" s="1">
        <v>113</v>
      </c>
      <c r="E55" s="22" t="s">
        <v>261</v>
      </c>
      <c r="F55" s="2"/>
      <c r="G55" s="29">
        <f>G56+G59</f>
        <v>265</v>
      </c>
      <c r="H55" s="29">
        <f>H56+H59</f>
        <v>265</v>
      </c>
    </row>
    <row r="56" spans="1:8" ht="26.4" x14ac:dyDescent="0.25">
      <c r="A56" s="72">
        <v>45</v>
      </c>
      <c r="B56" s="28" t="s">
        <v>147</v>
      </c>
      <c r="C56" s="5">
        <v>901</v>
      </c>
      <c r="D56" s="1">
        <v>113</v>
      </c>
      <c r="E56" s="22" t="s">
        <v>262</v>
      </c>
      <c r="F56" s="2"/>
      <c r="G56" s="29">
        <f>G57</f>
        <v>250</v>
      </c>
      <c r="H56" s="29">
        <f>H57</f>
        <v>250</v>
      </c>
    </row>
    <row r="57" spans="1:8" ht="39.6" x14ac:dyDescent="0.25">
      <c r="A57" s="72">
        <v>46</v>
      </c>
      <c r="B57" s="5" t="s">
        <v>146</v>
      </c>
      <c r="C57" s="5">
        <v>901</v>
      </c>
      <c r="D57" s="54">
        <v>113</v>
      </c>
      <c r="E57" s="32" t="s">
        <v>215</v>
      </c>
      <c r="F57" s="2"/>
      <c r="G57" s="29">
        <f>G58</f>
        <v>250</v>
      </c>
      <c r="H57" s="29">
        <f>H58</f>
        <v>250</v>
      </c>
    </row>
    <row r="58" spans="1:8" ht="26.4" x14ac:dyDescent="0.25">
      <c r="A58" s="72">
        <v>47</v>
      </c>
      <c r="B58" s="7" t="s">
        <v>77</v>
      </c>
      <c r="C58" s="7">
        <v>901</v>
      </c>
      <c r="D58" s="55">
        <v>113</v>
      </c>
      <c r="E58" s="52" t="s">
        <v>215</v>
      </c>
      <c r="F58" s="4">
        <v>240</v>
      </c>
      <c r="G58" s="31">
        <v>250</v>
      </c>
      <c r="H58" s="31">
        <v>250</v>
      </c>
    </row>
    <row r="59" spans="1:8" ht="26.4" x14ac:dyDescent="0.25">
      <c r="A59" s="72">
        <v>48</v>
      </c>
      <c r="B59" s="28" t="s">
        <v>149</v>
      </c>
      <c r="C59" s="5">
        <v>901</v>
      </c>
      <c r="D59" s="54">
        <v>113</v>
      </c>
      <c r="E59" s="32" t="s">
        <v>263</v>
      </c>
      <c r="F59" s="2"/>
      <c r="G59" s="29">
        <f>G60+G62</f>
        <v>15</v>
      </c>
      <c r="H59" s="29">
        <f>H60+H62</f>
        <v>15</v>
      </c>
    </row>
    <row r="60" spans="1:8" ht="26.4" x14ac:dyDescent="0.25">
      <c r="A60" s="72">
        <v>49</v>
      </c>
      <c r="B60" s="5" t="s">
        <v>148</v>
      </c>
      <c r="C60" s="5">
        <v>901</v>
      </c>
      <c r="D60" s="54">
        <v>113</v>
      </c>
      <c r="E60" s="32" t="s">
        <v>264</v>
      </c>
      <c r="F60" s="2"/>
      <c r="G60" s="29">
        <f>G61</f>
        <v>7.5</v>
      </c>
      <c r="H60" s="29">
        <f>H61</f>
        <v>7.5</v>
      </c>
    </row>
    <row r="61" spans="1:8" ht="26.4" x14ac:dyDescent="0.25">
      <c r="A61" s="72">
        <v>50</v>
      </c>
      <c r="B61" s="7" t="s">
        <v>77</v>
      </c>
      <c r="C61" s="7">
        <v>901</v>
      </c>
      <c r="D61" s="55">
        <v>113</v>
      </c>
      <c r="E61" s="52" t="s">
        <v>264</v>
      </c>
      <c r="F61" s="4">
        <v>240</v>
      </c>
      <c r="G61" s="31">
        <v>7.5</v>
      </c>
      <c r="H61" s="31">
        <v>7.5</v>
      </c>
    </row>
    <row r="62" spans="1:8" ht="26.4" x14ac:dyDescent="0.25">
      <c r="A62" s="72">
        <v>51</v>
      </c>
      <c r="B62" s="5" t="s">
        <v>150</v>
      </c>
      <c r="C62" s="5">
        <v>901</v>
      </c>
      <c r="D62" s="54">
        <v>113</v>
      </c>
      <c r="E62" s="32" t="s">
        <v>265</v>
      </c>
      <c r="F62" s="2"/>
      <c r="G62" s="29">
        <f>G63</f>
        <v>7.5</v>
      </c>
      <c r="H62" s="29">
        <f>H63</f>
        <v>7.5</v>
      </c>
    </row>
    <row r="63" spans="1:8" ht="26.4" x14ac:dyDescent="0.25">
      <c r="A63" s="72">
        <v>52</v>
      </c>
      <c r="B63" s="7" t="s">
        <v>77</v>
      </c>
      <c r="C63" s="7">
        <v>901</v>
      </c>
      <c r="D63" s="55">
        <v>113</v>
      </c>
      <c r="E63" s="52" t="s">
        <v>265</v>
      </c>
      <c r="F63" s="4">
        <v>240</v>
      </c>
      <c r="G63" s="31">
        <v>7.5</v>
      </c>
      <c r="H63" s="31">
        <v>7.5</v>
      </c>
    </row>
    <row r="64" spans="1:8" ht="19.5" customHeight="1" x14ac:dyDescent="0.25">
      <c r="A64" s="72">
        <v>53</v>
      </c>
      <c r="B64" s="88" t="s">
        <v>106</v>
      </c>
      <c r="C64" s="5">
        <v>901</v>
      </c>
      <c r="D64" s="1">
        <v>113</v>
      </c>
      <c r="E64" s="2" t="s">
        <v>189</v>
      </c>
      <c r="F64" s="2"/>
      <c r="G64" s="29">
        <f>G69+G71+G65+G67</f>
        <v>539.9</v>
      </c>
      <c r="H64" s="29">
        <f>H69+H71+H65+H67</f>
        <v>589.9</v>
      </c>
    </row>
    <row r="65" spans="1:8" ht="52.8" x14ac:dyDescent="0.25">
      <c r="A65" s="72">
        <v>54</v>
      </c>
      <c r="B65" s="5" t="s">
        <v>183</v>
      </c>
      <c r="C65" s="5">
        <v>901</v>
      </c>
      <c r="D65" s="54">
        <v>113</v>
      </c>
      <c r="E65" s="2" t="s">
        <v>266</v>
      </c>
      <c r="F65" s="2"/>
      <c r="G65" s="29">
        <f>G66</f>
        <v>200</v>
      </c>
      <c r="H65" s="29">
        <f>H66</f>
        <v>250</v>
      </c>
    </row>
    <row r="66" spans="1:8" ht="26.4" x14ac:dyDescent="0.25">
      <c r="A66" s="72">
        <v>55</v>
      </c>
      <c r="B66" s="94" t="s">
        <v>81</v>
      </c>
      <c r="C66" s="7">
        <v>901</v>
      </c>
      <c r="D66" s="55">
        <v>113</v>
      </c>
      <c r="E66" s="4" t="s">
        <v>266</v>
      </c>
      <c r="F66" s="4" t="s">
        <v>50</v>
      </c>
      <c r="G66" s="63">
        <v>200</v>
      </c>
      <c r="H66" s="63">
        <v>250</v>
      </c>
    </row>
    <row r="67" spans="1:8" ht="26.4" x14ac:dyDescent="0.25">
      <c r="A67" s="72">
        <v>56</v>
      </c>
      <c r="B67" s="95" t="s">
        <v>373</v>
      </c>
      <c r="C67" s="28">
        <v>901</v>
      </c>
      <c r="D67" s="54">
        <v>113</v>
      </c>
      <c r="E67" s="2" t="s">
        <v>370</v>
      </c>
      <c r="F67" s="4"/>
      <c r="G67" s="29">
        <f>G68</f>
        <v>220</v>
      </c>
      <c r="H67" s="29">
        <f>H68</f>
        <v>220</v>
      </c>
    </row>
    <row r="68" spans="1:8" ht="26.4" x14ac:dyDescent="0.25">
      <c r="A68" s="72">
        <v>57</v>
      </c>
      <c r="B68" s="94" t="s">
        <v>77</v>
      </c>
      <c r="C68" s="43">
        <v>901</v>
      </c>
      <c r="D68" s="55">
        <v>113</v>
      </c>
      <c r="E68" s="4" t="s">
        <v>370</v>
      </c>
      <c r="F68" s="4" t="s">
        <v>78</v>
      </c>
      <c r="G68" s="31">
        <v>220</v>
      </c>
      <c r="H68" s="31">
        <v>220</v>
      </c>
    </row>
    <row r="69" spans="1:8" ht="66" x14ac:dyDescent="0.25">
      <c r="A69" s="72">
        <v>58</v>
      </c>
      <c r="B69" s="5" t="s">
        <v>73</v>
      </c>
      <c r="C69" s="5">
        <v>901</v>
      </c>
      <c r="D69" s="1">
        <v>113</v>
      </c>
      <c r="E69" s="2" t="s">
        <v>190</v>
      </c>
      <c r="F69" s="2"/>
      <c r="G69" s="29">
        <f>G70</f>
        <v>0.2</v>
      </c>
      <c r="H69" s="29">
        <f>H70</f>
        <v>0.2</v>
      </c>
    </row>
    <row r="70" spans="1:8" ht="26.4" x14ac:dyDescent="0.25">
      <c r="A70" s="72">
        <v>59</v>
      </c>
      <c r="B70" s="43" t="s">
        <v>77</v>
      </c>
      <c r="C70" s="7">
        <v>901</v>
      </c>
      <c r="D70" s="3">
        <v>113</v>
      </c>
      <c r="E70" s="4" t="s">
        <v>190</v>
      </c>
      <c r="F70" s="4">
        <v>240</v>
      </c>
      <c r="G70" s="74">
        <v>0.2</v>
      </c>
      <c r="H70" s="74">
        <v>0.2</v>
      </c>
    </row>
    <row r="71" spans="1:8" ht="33" customHeight="1" x14ac:dyDescent="0.25">
      <c r="A71" s="72">
        <v>60</v>
      </c>
      <c r="B71" s="5" t="s">
        <v>74</v>
      </c>
      <c r="C71" s="5">
        <v>901</v>
      </c>
      <c r="D71" s="1">
        <v>113</v>
      </c>
      <c r="E71" s="2" t="s">
        <v>191</v>
      </c>
      <c r="F71" s="2"/>
      <c r="G71" s="29">
        <f>G72</f>
        <v>119.7</v>
      </c>
      <c r="H71" s="29">
        <f>H72</f>
        <v>119.7</v>
      </c>
    </row>
    <row r="72" spans="1:8" ht="26.4" x14ac:dyDescent="0.25">
      <c r="A72" s="72">
        <v>61</v>
      </c>
      <c r="B72" s="7" t="s">
        <v>77</v>
      </c>
      <c r="C72" s="7">
        <v>901</v>
      </c>
      <c r="D72" s="3">
        <v>113</v>
      </c>
      <c r="E72" s="4" t="s">
        <v>191</v>
      </c>
      <c r="F72" s="4">
        <v>240</v>
      </c>
      <c r="G72" s="74">
        <v>119.7</v>
      </c>
      <c r="H72" s="74">
        <v>119.7</v>
      </c>
    </row>
    <row r="73" spans="1:8" ht="31.2" x14ac:dyDescent="0.25">
      <c r="A73" s="72">
        <v>62</v>
      </c>
      <c r="B73" s="24" t="s">
        <v>9</v>
      </c>
      <c r="C73" s="5">
        <v>901</v>
      </c>
      <c r="D73" s="1">
        <v>300</v>
      </c>
      <c r="E73" s="2"/>
      <c r="F73" s="2"/>
      <c r="G73" s="29">
        <f>G74+G98</f>
        <v>14782</v>
      </c>
      <c r="H73" s="29">
        <f>H74+H98</f>
        <v>16726</v>
      </c>
    </row>
    <row r="74" spans="1:8" ht="48" customHeight="1" x14ac:dyDescent="0.25">
      <c r="A74" s="72">
        <v>63</v>
      </c>
      <c r="B74" s="5" t="s">
        <v>497</v>
      </c>
      <c r="C74" s="5">
        <v>901</v>
      </c>
      <c r="D74" s="1">
        <v>310</v>
      </c>
      <c r="E74" s="2"/>
      <c r="F74" s="2"/>
      <c r="G74" s="29">
        <f>G75</f>
        <v>14482</v>
      </c>
      <c r="H74" s="29">
        <f>H75</f>
        <v>16426</v>
      </c>
    </row>
    <row r="75" spans="1:8" ht="39.6" x14ac:dyDescent="0.25">
      <c r="A75" s="72">
        <v>64</v>
      </c>
      <c r="B75" s="28" t="s">
        <v>692</v>
      </c>
      <c r="C75" s="5">
        <v>901</v>
      </c>
      <c r="D75" s="1">
        <v>310</v>
      </c>
      <c r="E75" s="2" t="s">
        <v>221</v>
      </c>
      <c r="F75" s="2"/>
      <c r="G75" s="29">
        <f>G83+G76+G94</f>
        <v>14482</v>
      </c>
      <c r="H75" s="29">
        <f>H83+H76+H94</f>
        <v>16426</v>
      </c>
    </row>
    <row r="76" spans="1:8" ht="52.8" x14ac:dyDescent="0.25">
      <c r="A76" s="72">
        <v>65</v>
      </c>
      <c r="B76" s="95" t="s">
        <v>159</v>
      </c>
      <c r="C76" s="5">
        <v>901</v>
      </c>
      <c r="D76" s="54">
        <v>310</v>
      </c>
      <c r="E76" s="2" t="s">
        <v>219</v>
      </c>
      <c r="F76" s="2"/>
      <c r="G76" s="29">
        <f>G77+G81+G79</f>
        <v>908</v>
      </c>
      <c r="H76" s="29">
        <f>H77+H81+H79</f>
        <v>925</v>
      </c>
    </row>
    <row r="77" spans="1:8" ht="39.6" x14ac:dyDescent="0.25">
      <c r="A77" s="72">
        <v>66</v>
      </c>
      <c r="B77" s="95" t="s">
        <v>176</v>
      </c>
      <c r="C77" s="5">
        <v>901</v>
      </c>
      <c r="D77" s="54">
        <v>310</v>
      </c>
      <c r="E77" s="32" t="s">
        <v>218</v>
      </c>
      <c r="F77" s="32"/>
      <c r="G77" s="29">
        <f>G78</f>
        <v>383</v>
      </c>
      <c r="H77" s="29">
        <f>H78</f>
        <v>390</v>
      </c>
    </row>
    <row r="78" spans="1:8" ht="26.4" x14ac:dyDescent="0.25">
      <c r="A78" s="72">
        <v>67</v>
      </c>
      <c r="B78" s="94" t="s">
        <v>77</v>
      </c>
      <c r="C78" s="7">
        <v>901</v>
      </c>
      <c r="D78" s="55">
        <v>310</v>
      </c>
      <c r="E78" s="52" t="s">
        <v>218</v>
      </c>
      <c r="F78" s="4">
        <v>240</v>
      </c>
      <c r="G78" s="63">
        <v>383</v>
      </c>
      <c r="H78" s="63">
        <v>390</v>
      </c>
    </row>
    <row r="79" spans="1:8" ht="52.8" x14ac:dyDescent="0.25">
      <c r="A79" s="72">
        <v>68</v>
      </c>
      <c r="B79" s="88" t="s">
        <v>160</v>
      </c>
      <c r="C79" s="5">
        <v>901</v>
      </c>
      <c r="D79" s="54">
        <v>310</v>
      </c>
      <c r="E79" s="2" t="s">
        <v>220</v>
      </c>
      <c r="F79" s="2"/>
      <c r="G79" s="29">
        <f>G80</f>
        <v>500</v>
      </c>
      <c r="H79" s="29">
        <f>H80</f>
        <v>510</v>
      </c>
    </row>
    <row r="80" spans="1:8" ht="26.4" x14ac:dyDescent="0.25">
      <c r="A80" s="72">
        <v>69</v>
      </c>
      <c r="B80" s="94" t="s">
        <v>77</v>
      </c>
      <c r="C80" s="7">
        <v>901</v>
      </c>
      <c r="D80" s="55">
        <v>310</v>
      </c>
      <c r="E80" s="4" t="s">
        <v>220</v>
      </c>
      <c r="F80" s="4">
        <v>240</v>
      </c>
      <c r="G80" s="63">
        <v>500</v>
      </c>
      <c r="H80" s="63">
        <v>510</v>
      </c>
    </row>
    <row r="81" spans="1:8" ht="39.6" x14ac:dyDescent="0.25">
      <c r="A81" s="72">
        <v>70</v>
      </c>
      <c r="B81" s="95" t="s">
        <v>498</v>
      </c>
      <c r="C81" s="5">
        <v>901</v>
      </c>
      <c r="D81" s="54">
        <v>310</v>
      </c>
      <c r="E81" s="2" t="s">
        <v>494</v>
      </c>
      <c r="F81" s="2"/>
      <c r="G81" s="29">
        <f>G82</f>
        <v>25</v>
      </c>
      <c r="H81" s="29">
        <f>H82</f>
        <v>25</v>
      </c>
    </row>
    <row r="82" spans="1:8" ht="26.4" x14ac:dyDescent="0.25">
      <c r="A82" s="72">
        <v>71</v>
      </c>
      <c r="B82" s="94" t="s">
        <v>77</v>
      </c>
      <c r="C82" s="7">
        <v>901</v>
      </c>
      <c r="D82" s="55">
        <v>310</v>
      </c>
      <c r="E82" s="4" t="s">
        <v>494</v>
      </c>
      <c r="F82" s="4" t="s">
        <v>78</v>
      </c>
      <c r="G82" s="63">
        <v>25</v>
      </c>
      <c r="H82" s="63">
        <v>25</v>
      </c>
    </row>
    <row r="83" spans="1:8" ht="26.4" x14ac:dyDescent="0.25">
      <c r="A83" s="72">
        <v>72</v>
      </c>
      <c r="B83" s="28" t="s">
        <v>161</v>
      </c>
      <c r="C83" s="5">
        <v>901</v>
      </c>
      <c r="D83" s="1">
        <v>310</v>
      </c>
      <c r="E83" s="2" t="s">
        <v>224</v>
      </c>
      <c r="F83" s="2"/>
      <c r="G83" s="29">
        <f>G84+G86+G92+G90+G88</f>
        <v>4516</v>
      </c>
      <c r="H83" s="29">
        <f>H84+H86+H92+H90+H88</f>
        <v>6071</v>
      </c>
    </row>
    <row r="84" spans="1:8" ht="26.4" x14ac:dyDescent="0.25">
      <c r="A84" s="72">
        <v>73</v>
      </c>
      <c r="B84" s="5" t="s">
        <v>162</v>
      </c>
      <c r="C84" s="5">
        <v>901</v>
      </c>
      <c r="D84" s="1">
        <v>310</v>
      </c>
      <c r="E84" s="2" t="s">
        <v>225</v>
      </c>
      <c r="F84" s="2"/>
      <c r="G84" s="29">
        <f>G85</f>
        <v>1955</v>
      </c>
      <c r="H84" s="29">
        <f>H85</f>
        <v>2030</v>
      </c>
    </row>
    <row r="85" spans="1:8" ht="26.4" x14ac:dyDescent="0.25">
      <c r="A85" s="72">
        <v>74</v>
      </c>
      <c r="B85" s="7" t="s">
        <v>77</v>
      </c>
      <c r="C85" s="7">
        <v>901</v>
      </c>
      <c r="D85" s="3">
        <v>310</v>
      </c>
      <c r="E85" s="4" t="s">
        <v>225</v>
      </c>
      <c r="F85" s="4">
        <v>240</v>
      </c>
      <c r="G85" s="63">
        <v>1955</v>
      </c>
      <c r="H85" s="63">
        <v>2030</v>
      </c>
    </row>
    <row r="86" spans="1:8" ht="39.6" x14ac:dyDescent="0.25">
      <c r="A86" s="72">
        <v>75</v>
      </c>
      <c r="B86" s="5" t="s">
        <v>177</v>
      </c>
      <c r="C86" s="5">
        <v>901</v>
      </c>
      <c r="D86" s="1">
        <v>310</v>
      </c>
      <c r="E86" s="2" t="s">
        <v>226</v>
      </c>
      <c r="F86" s="2"/>
      <c r="G86" s="29">
        <f>G87</f>
        <v>1025</v>
      </c>
      <c r="H86" s="29">
        <f>H87</f>
        <v>2500</v>
      </c>
    </row>
    <row r="87" spans="1:8" ht="26.4" x14ac:dyDescent="0.25">
      <c r="A87" s="72">
        <v>76</v>
      </c>
      <c r="B87" s="7" t="s">
        <v>77</v>
      </c>
      <c r="C87" s="7">
        <v>901</v>
      </c>
      <c r="D87" s="3">
        <v>310</v>
      </c>
      <c r="E87" s="4" t="s">
        <v>226</v>
      </c>
      <c r="F87" s="4">
        <v>240</v>
      </c>
      <c r="G87" s="63">
        <v>1025</v>
      </c>
      <c r="H87" s="63">
        <v>2500</v>
      </c>
    </row>
    <row r="88" spans="1:8" ht="39.6" x14ac:dyDescent="0.25">
      <c r="A88" s="72">
        <v>77</v>
      </c>
      <c r="B88" s="5" t="s">
        <v>336</v>
      </c>
      <c r="C88" s="5">
        <v>901</v>
      </c>
      <c r="D88" s="1">
        <v>310</v>
      </c>
      <c r="E88" s="2" t="s">
        <v>335</v>
      </c>
      <c r="F88" s="2"/>
      <c r="G88" s="29">
        <f>G89</f>
        <v>365</v>
      </c>
      <c r="H88" s="29">
        <f>H89</f>
        <v>365</v>
      </c>
    </row>
    <row r="89" spans="1:8" ht="26.4" x14ac:dyDescent="0.25">
      <c r="A89" s="72">
        <v>78</v>
      </c>
      <c r="B89" s="7" t="s">
        <v>634</v>
      </c>
      <c r="C89" s="7">
        <v>901</v>
      </c>
      <c r="D89" s="3">
        <v>310</v>
      </c>
      <c r="E89" s="4" t="s">
        <v>335</v>
      </c>
      <c r="F89" s="4" t="s">
        <v>72</v>
      </c>
      <c r="G89" s="63">
        <v>365</v>
      </c>
      <c r="H89" s="63">
        <v>365</v>
      </c>
    </row>
    <row r="90" spans="1:8" ht="26.4" x14ac:dyDescent="0.25">
      <c r="A90" s="72">
        <v>79</v>
      </c>
      <c r="B90" s="28" t="s">
        <v>163</v>
      </c>
      <c r="C90" s="5">
        <v>901</v>
      </c>
      <c r="D90" s="1">
        <v>310</v>
      </c>
      <c r="E90" s="2" t="s">
        <v>228</v>
      </c>
      <c r="F90" s="2"/>
      <c r="G90" s="29">
        <f>G91</f>
        <v>36</v>
      </c>
      <c r="H90" s="29">
        <f>H91</f>
        <v>36</v>
      </c>
    </row>
    <row r="91" spans="1:8" ht="26.4" x14ac:dyDescent="0.25">
      <c r="A91" s="72">
        <v>80</v>
      </c>
      <c r="B91" s="7" t="s">
        <v>634</v>
      </c>
      <c r="C91" s="43">
        <v>901</v>
      </c>
      <c r="D91" s="55">
        <v>310</v>
      </c>
      <c r="E91" s="52" t="s">
        <v>228</v>
      </c>
      <c r="F91" s="52" t="s">
        <v>72</v>
      </c>
      <c r="G91" s="31">
        <v>36</v>
      </c>
      <c r="H91" s="31">
        <v>36</v>
      </c>
    </row>
    <row r="92" spans="1:8" ht="52.8" x14ac:dyDescent="0.25">
      <c r="A92" s="72">
        <v>81</v>
      </c>
      <c r="B92" s="5" t="s">
        <v>217</v>
      </c>
      <c r="C92" s="5">
        <v>901</v>
      </c>
      <c r="D92" s="1">
        <v>310</v>
      </c>
      <c r="E92" s="2" t="s">
        <v>227</v>
      </c>
      <c r="F92" s="2"/>
      <c r="G92" s="29">
        <f>G93</f>
        <v>1135</v>
      </c>
      <c r="H92" s="29">
        <f>H93</f>
        <v>1140</v>
      </c>
    </row>
    <row r="93" spans="1:8" ht="26.4" x14ac:dyDescent="0.25">
      <c r="A93" s="72">
        <v>82</v>
      </c>
      <c r="B93" s="7" t="s">
        <v>77</v>
      </c>
      <c r="C93" s="7">
        <v>901</v>
      </c>
      <c r="D93" s="3">
        <v>310</v>
      </c>
      <c r="E93" s="4" t="s">
        <v>227</v>
      </c>
      <c r="F93" s="4">
        <v>240</v>
      </c>
      <c r="G93" s="63">
        <v>1135</v>
      </c>
      <c r="H93" s="63">
        <v>1140</v>
      </c>
    </row>
    <row r="94" spans="1:8" ht="66" x14ac:dyDescent="0.25">
      <c r="A94" s="72">
        <v>83</v>
      </c>
      <c r="B94" s="95" t="s">
        <v>701</v>
      </c>
      <c r="C94" s="5">
        <v>901</v>
      </c>
      <c r="D94" s="54">
        <v>310</v>
      </c>
      <c r="E94" s="2" t="s">
        <v>222</v>
      </c>
      <c r="F94" s="2"/>
      <c r="G94" s="29">
        <f>G95</f>
        <v>9058</v>
      </c>
      <c r="H94" s="29">
        <f>H95</f>
        <v>9430</v>
      </c>
    </row>
    <row r="95" spans="1:8" ht="52.8" x14ac:dyDescent="0.25">
      <c r="A95" s="72">
        <v>84</v>
      </c>
      <c r="B95" s="95" t="s">
        <v>165</v>
      </c>
      <c r="C95" s="5">
        <v>901</v>
      </c>
      <c r="D95" s="54">
        <v>310</v>
      </c>
      <c r="E95" s="2" t="s">
        <v>223</v>
      </c>
      <c r="F95" s="2"/>
      <c r="G95" s="29">
        <f>G96+G97</f>
        <v>9058</v>
      </c>
      <c r="H95" s="29">
        <f>H96+H97</f>
        <v>9430</v>
      </c>
    </row>
    <row r="96" spans="1:8" x14ac:dyDescent="0.25">
      <c r="A96" s="72">
        <v>85</v>
      </c>
      <c r="B96" s="94" t="s">
        <v>45</v>
      </c>
      <c r="C96" s="7">
        <v>901</v>
      </c>
      <c r="D96" s="55">
        <v>310</v>
      </c>
      <c r="E96" s="4" t="s">
        <v>223</v>
      </c>
      <c r="F96" s="4" t="s">
        <v>44</v>
      </c>
      <c r="G96" s="63">
        <v>8308</v>
      </c>
      <c r="H96" s="63">
        <v>8650</v>
      </c>
    </row>
    <row r="97" spans="1:8" ht="26.4" x14ac:dyDescent="0.25">
      <c r="A97" s="72">
        <v>86</v>
      </c>
      <c r="B97" s="94" t="s">
        <v>77</v>
      </c>
      <c r="C97" s="7">
        <v>901</v>
      </c>
      <c r="D97" s="55">
        <v>310</v>
      </c>
      <c r="E97" s="4" t="s">
        <v>223</v>
      </c>
      <c r="F97" s="4">
        <v>240</v>
      </c>
      <c r="G97" s="63">
        <v>750</v>
      </c>
      <c r="H97" s="63">
        <v>780</v>
      </c>
    </row>
    <row r="98" spans="1:8" ht="26.4" x14ac:dyDescent="0.25">
      <c r="A98" s="72">
        <v>87</v>
      </c>
      <c r="B98" s="5" t="s">
        <v>10</v>
      </c>
      <c r="C98" s="5">
        <v>901</v>
      </c>
      <c r="D98" s="1">
        <v>314</v>
      </c>
      <c r="E98" s="2"/>
      <c r="F98" s="2"/>
      <c r="G98" s="29">
        <f>G99+G103</f>
        <v>300</v>
      </c>
      <c r="H98" s="29">
        <f>H99+H103</f>
        <v>300</v>
      </c>
    </row>
    <row r="99" spans="1:8" ht="39.6" x14ac:dyDescent="0.25">
      <c r="A99" s="72">
        <v>88</v>
      </c>
      <c r="B99" s="28" t="s">
        <v>692</v>
      </c>
      <c r="C99" s="5">
        <v>901</v>
      </c>
      <c r="D99" s="1">
        <v>314</v>
      </c>
      <c r="E99" s="2" t="s">
        <v>221</v>
      </c>
      <c r="F99" s="2"/>
      <c r="G99" s="29">
        <f t="shared" ref="G99:H101" si="3">G100</f>
        <v>150</v>
      </c>
      <c r="H99" s="29">
        <f t="shared" si="3"/>
        <v>150</v>
      </c>
    </row>
    <row r="100" spans="1:8" ht="66" x14ac:dyDescent="0.25">
      <c r="A100" s="72">
        <v>89</v>
      </c>
      <c r="B100" s="28" t="s">
        <v>164</v>
      </c>
      <c r="C100" s="5">
        <v>901</v>
      </c>
      <c r="D100" s="1">
        <v>314</v>
      </c>
      <c r="E100" s="2" t="s">
        <v>231</v>
      </c>
      <c r="F100" s="2"/>
      <c r="G100" s="29">
        <f t="shared" si="3"/>
        <v>150</v>
      </c>
      <c r="H100" s="29">
        <f t="shared" si="3"/>
        <v>150</v>
      </c>
    </row>
    <row r="101" spans="1:8" ht="39.6" x14ac:dyDescent="0.25">
      <c r="A101" s="72">
        <v>90</v>
      </c>
      <c r="B101" s="5" t="s">
        <v>229</v>
      </c>
      <c r="C101" s="5">
        <v>901</v>
      </c>
      <c r="D101" s="1">
        <v>314</v>
      </c>
      <c r="E101" s="2" t="s">
        <v>230</v>
      </c>
      <c r="F101" s="2"/>
      <c r="G101" s="29">
        <f t="shared" si="3"/>
        <v>150</v>
      </c>
      <c r="H101" s="29">
        <f t="shared" si="3"/>
        <v>150</v>
      </c>
    </row>
    <row r="102" spans="1:8" ht="26.4" x14ac:dyDescent="0.25">
      <c r="A102" s="72">
        <v>91</v>
      </c>
      <c r="B102" s="7" t="s">
        <v>634</v>
      </c>
      <c r="C102" s="7">
        <v>901</v>
      </c>
      <c r="D102" s="3">
        <v>314</v>
      </c>
      <c r="E102" s="4" t="s">
        <v>230</v>
      </c>
      <c r="F102" s="4" t="s">
        <v>72</v>
      </c>
      <c r="G102" s="31">
        <v>150</v>
      </c>
      <c r="H102" s="31">
        <v>150</v>
      </c>
    </row>
    <row r="103" spans="1:8" ht="52.8" x14ac:dyDescent="0.25">
      <c r="A103" s="72">
        <v>92</v>
      </c>
      <c r="B103" s="28" t="s">
        <v>694</v>
      </c>
      <c r="C103" s="5">
        <v>901</v>
      </c>
      <c r="D103" s="1">
        <v>314</v>
      </c>
      <c r="E103" s="2" t="s">
        <v>440</v>
      </c>
      <c r="F103" s="2"/>
      <c r="G103" s="29">
        <f>G104</f>
        <v>150</v>
      </c>
      <c r="H103" s="29">
        <f>H104</f>
        <v>150</v>
      </c>
    </row>
    <row r="104" spans="1:8" ht="39.6" x14ac:dyDescent="0.25">
      <c r="A104" s="72">
        <v>93</v>
      </c>
      <c r="B104" s="5" t="s">
        <v>456</v>
      </c>
      <c r="C104" s="5">
        <v>901</v>
      </c>
      <c r="D104" s="1">
        <v>314</v>
      </c>
      <c r="E104" s="2" t="s">
        <v>455</v>
      </c>
      <c r="F104" s="2"/>
      <c r="G104" s="29">
        <f>G105</f>
        <v>150</v>
      </c>
      <c r="H104" s="29">
        <f>H105</f>
        <v>150</v>
      </c>
    </row>
    <row r="105" spans="1:8" ht="26.4" x14ac:dyDescent="0.25">
      <c r="A105" s="72">
        <v>94</v>
      </c>
      <c r="B105" s="7" t="s">
        <v>77</v>
      </c>
      <c r="C105" s="43">
        <v>901</v>
      </c>
      <c r="D105" s="55">
        <v>314</v>
      </c>
      <c r="E105" s="52" t="s">
        <v>455</v>
      </c>
      <c r="F105" s="4">
        <v>240</v>
      </c>
      <c r="G105" s="31">
        <v>150</v>
      </c>
      <c r="H105" s="31">
        <v>150</v>
      </c>
    </row>
    <row r="106" spans="1:8" ht="15.6" x14ac:dyDescent="0.25">
      <c r="A106" s="72">
        <v>95</v>
      </c>
      <c r="B106" s="24" t="s">
        <v>11</v>
      </c>
      <c r="C106" s="5">
        <v>901</v>
      </c>
      <c r="D106" s="1">
        <v>400</v>
      </c>
      <c r="E106" s="2"/>
      <c r="F106" s="2"/>
      <c r="G106" s="29">
        <f>G115+G124+G137+G145+G107+G120</f>
        <v>189024.4</v>
      </c>
      <c r="H106" s="29">
        <f>H115+H124+H137+H145+H107+H120</f>
        <v>184861.4</v>
      </c>
    </row>
    <row r="107" spans="1:8" x14ac:dyDescent="0.25">
      <c r="A107" s="72">
        <v>96</v>
      </c>
      <c r="B107" s="5" t="s">
        <v>185</v>
      </c>
      <c r="C107" s="5">
        <v>901</v>
      </c>
      <c r="D107" s="1">
        <v>405</v>
      </c>
      <c r="E107" s="2"/>
      <c r="F107" s="2"/>
      <c r="G107" s="29">
        <f>G108</f>
        <v>1103.4000000000001</v>
      </c>
      <c r="H107" s="29">
        <f>H108</f>
        <v>1103.4000000000001</v>
      </c>
    </row>
    <row r="108" spans="1:8" ht="26.4" x14ac:dyDescent="0.25">
      <c r="A108" s="72">
        <v>97</v>
      </c>
      <c r="B108" s="88" t="s">
        <v>106</v>
      </c>
      <c r="C108" s="5">
        <v>901</v>
      </c>
      <c r="D108" s="1">
        <v>405</v>
      </c>
      <c r="E108" s="2" t="s">
        <v>189</v>
      </c>
      <c r="F108" s="2"/>
      <c r="G108" s="29">
        <f>G111+G109+G114</f>
        <v>1103.4000000000001</v>
      </c>
      <c r="H108" s="29">
        <f>H111+H109+H114</f>
        <v>1103.4000000000001</v>
      </c>
    </row>
    <row r="109" spans="1:8" ht="26.4" x14ac:dyDescent="0.25">
      <c r="A109" s="72">
        <v>98</v>
      </c>
      <c r="B109" s="28" t="s">
        <v>348</v>
      </c>
      <c r="C109" s="5">
        <v>901</v>
      </c>
      <c r="D109" s="54">
        <v>405</v>
      </c>
      <c r="E109" s="32" t="s">
        <v>347</v>
      </c>
      <c r="F109" s="32"/>
      <c r="G109" s="29">
        <f>G110</f>
        <v>40</v>
      </c>
      <c r="H109" s="29">
        <f>H110</f>
        <v>40</v>
      </c>
    </row>
    <row r="110" spans="1:8" ht="26.4" x14ac:dyDescent="0.25">
      <c r="A110" s="72">
        <v>99</v>
      </c>
      <c r="B110" s="7" t="s">
        <v>77</v>
      </c>
      <c r="C110" s="7">
        <v>901</v>
      </c>
      <c r="D110" s="55">
        <v>405</v>
      </c>
      <c r="E110" s="52" t="s">
        <v>347</v>
      </c>
      <c r="F110" s="52" t="s">
        <v>78</v>
      </c>
      <c r="G110" s="63">
        <v>40</v>
      </c>
      <c r="H110" s="63">
        <v>40</v>
      </c>
    </row>
    <row r="111" spans="1:8" ht="52.8" x14ac:dyDescent="0.25">
      <c r="A111" s="72">
        <v>100</v>
      </c>
      <c r="B111" s="5" t="s">
        <v>491</v>
      </c>
      <c r="C111" s="5">
        <v>901</v>
      </c>
      <c r="D111" s="1">
        <v>405</v>
      </c>
      <c r="E111" s="2" t="s">
        <v>192</v>
      </c>
      <c r="F111" s="2"/>
      <c r="G111" s="29">
        <f>G112</f>
        <v>789.5</v>
      </c>
      <c r="H111" s="29">
        <f>H112</f>
        <v>789.5</v>
      </c>
    </row>
    <row r="112" spans="1:8" ht="26.4" x14ac:dyDescent="0.25">
      <c r="A112" s="72">
        <v>101</v>
      </c>
      <c r="B112" s="7" t="s">
        <v>77</v>
      </c>
      <c r="C112" s="7">
        <v>901</v>
      </c>
      <c r="D112" s="3">
        <v>405</v>
      </c>
      <c r="E112" s="4" t="s">
        <v>192</v>
      </c>
      <c r="F112" s="4">
        <v>240</v>
      </c>
      <c r="G112" s="74">
        <v>789.5</v>
      </c>
      <c r="H112" s="74">
        <v>789.5</v>
      </c>
    </row>
    <row r="113" spans="1:8" ht="52.8" x14ac:dyDescent="0.25">
      <c r="A113" s="72">
        <v>102</v>
      </c>
      <c r="B113" s="88" t="s">
        <v>570</v>
      </c>
      <c r="C113" s="5">
        <v>901</v>
      </c>
      <c r="D113" s="54">
        <v>405</v>
      </c>
      <c r="E113" s="2" t="s">
        <v>569</v>
      </c>
      <c r="F113" s="2"/>
      <c r="G113" s="29">
        <f>G114</f>
        <v>273.89999999999998</v>
      </c>
      <c r="H113" s="29">
        <f>H114</f>
        <v>273.89999999999998</v>
      </c>
    </row>
    <row r="114" spans="1:8" ht="26.4" x14ac:dyDescent="0.25">
      <c r="A114" s="72">
        <v>103</v>
      </c>
      <c r="B114" s="94" t="s">
        <v>77</v>
      </c>
      <c r="C114" s="7">
        <v>901</v>
      </c>
      <c r="D114" s="55">
        <v>405</v>
      </c>
      <c r="E114" s="4" t="s">
        <v>569</v>
      </c>
      <c r="F114" s="4">
        <v>240</v>
      </c>
      <c r="G114" s="74">
        <v>273.89999999999998</v>
      </c>
      <c r="H114" s="74">
        <v>273.89999999999998</v>
      </c>
    </row>
    <row r="115" spans="1:8" x14ac:dyDescent="0.25">
      <c r="A115" s="72">
        <v>104</v>
      </c>
      <c r="B115" s="5" t="s">
        <v>55</v>
      </c>
      <c r="C115" s="5">
        <v>901</v>
      </c>
      <c r="D115" s="1">
        <v>406</v>
      </c>
      <c r="E115" s="2"/>
      <c r="F115" s="2"/>
      <c r="G115" s="29">
        <f t="shared" ref="G115:H118" si="4">G116</f>
        <v>970</v>
      </c>
      <c r="H115" s="29">
        <f t="shared" si="4"/>
        <v>1050</v>
      </c>
    </row>
    <row r="116" spans="1:8" ht="39.6" x14ac:dyDescent="0.25">
      <c r="A116" s="72">
        <v>105</v>
      </c>
      <c r="B116" s="28" t="s">
        <v>690</v>
      </c>
      <c r="C116" s="5">
        <v>901</v>
      </c>
      <c r="D116" s="1">
        <v>406</v>
      </c>
      <c r="E116" s="32" t="s">
        <v>232</v>
      </c>
      <c r="F116" s="2"/>
      <c r="G116" s="29">
        <f t="shared" si="4"/>
        <v>970</v>
      </c>
      <c r="H116" s="29">
        <f t="shared" si="4"/>
        <v>1050</v>
      </c>
    </row>
    <row r="117" spans="1:8" ht="26.4" x14ac:dyDescent="0.25">
      <c r="A117" s="72">
        <v>106</v>
      </c>
      <c r="B117" s="95" t="s">
        <v>429</v>
      </c>
      <c r="C117" s="5">
        <v>901</v>
      </c>
      <c r="D117" s="1">
        <v>406</v>
      </c>
      <c r="E117" s="2" t="s">
        <v>432</v>
      </c>
      <c r="F117" s="2"/>
      <c r="G117" s="29">
        <f t="shared" si="4"/>
        <v>970</v>
      </c>
      <c r="H117" s="29">
        <f t="shared" si="4"/>
        <v>1050</v>
      </c>
    </row>
    <row r="118" spans="1:8" ht="26.4" x14ac:dyDescent="0.25">
      <c r="A118" s="72">
        <v>107</v>
      </c>
      <c r="B118" s="5" t="s">
        <v>69</v>
      </c>
      <c r="C118" s="5">
        <v>901</v>
      </c>
      <c r="D118" s="1">
        <v>406</v>
      </c>
      <c r="E118" s="22" t="s">
        <v>387</v>
      </c>
      <c r="F118" s="2"/>
      <c r="G118" s="29">
        <f t="shared" si="4"/>
        <v>970</v>
      </c>
      <c r="H118" s="29">
        <f t="shared" si="4"/>
        <v>1050</v>
      </c>
    </row>
    <row r="119" spans="1:8" ht="26.4" x14ac:dyDescent="0.25">
      <c r="A119" s="72">
        <v>108</v>
      </c>
      <c r="B119" s="7" t="s">
        <v>77</v>
      </c>
      <c r="C119" s="7">
        <v>901</v>
      </c>
      <c r="D119" s="3">
        <v>406</v>
      </c>
      <c r="E119" s="26" t="s">
        <v>387</v>
      </c>
      <c r="F119" s="4">
        <v>240</v>
      </c>
      <c r="G119" s="63">
        <v>970</v>
      </c>
      <c r="H119" s="63">
        <v>1050</v>
      </c>
    </row>
    <row r="120" spans="1:8" x14ac:dyDescent="0.25">
      <c r="A120" s="72">
        <v>109</v>
      </c>
      <c r="B120" s="88" t="s">
        <v>84</v>
      </c>
      <c r="C120" s="28">
        <v>901</v>
      </c>
      <c r="D120" s="54">
        <v>407</v>
      </c>
      <c r="E120" s="2"/>
      <c r="F120" s="2"/>
      <c r="G120" s="29">
        <f t="shared" ref="G120:H122" si="5">G121</f>
        <v>84</v>
      </c>
      <c r="H120" s="29">
        <f t="shared" si="5"/>
        <v>85</v>
      </c>
    </row>
    <row r="121" spans="1:8" x14ac:dyDescent="0.25">
      <c r="A121" s="72">
        <v>110</v>
      </c>
      <c r="B121" s="88" t="s">
        <v>156</v>
      </c>
      <c r="C121" s="28">
        <v>901</v>
      </c>
      <c r="D121" s="54">
        <v>407</v>
      </c>
      <c r="E121" s="2" t="s">
        <v>189</v>
      </c>
      <c r="F121" s="2"/>
      <c r="G121" s="29">
        <f t="shared" si="5"/>
        <v>84</v>
      </c>
      <c r="H121" s="29">
        <f t="shared" si="5"/>
        <v>85</v>
      </c>
    </row>
    <row r="122" spans="1:8" ht="26.4" x14ac:dyDescent="0.25">
      <c r="A122" s="72">
        <v>111</v>
      </c>
      <c r="B122" s="88" t="s">
        <v>554</v>
      </c>
      <c r="C122" s="28">
        <v>901</v>
      </c>
      <c r="D122" s="54">
        <v>407</v>
      </c>
      <c r="E122" s="2" t="s">
        <v>553</v>
      </c>
      <c r="F122" s="2"/>
      <c r="G122" s="29">
        <f t="shared" si="5"/>
        <v>84</v>
      </c>
      <c r="H122" s="29">
        <f t="shared" si="5"/>
        <v>85</v>
      </c>
    </row>
    <row r="123" spans="1:8" ht="26.4" x14ac:dyDescent="0.25">
      <c r="A123" s="72">
        <v>112</v>
      </c>
      <c r="B123" s="94" t="s">
        <v>77</v>
      </c>
      <c r="C123" s="43">
        <v>901</v>
      </c>
      <c r="D123" s="55">
        <v>407</v>
      </c>
      <c r="E123" s="4" t="s">
        <v>553</v>
      </c>
      <c r="F123" s="4">
        <v>240</v>
      </c>
      <c r="G123" s="63">
        <v>84</v>
      </c>
      <c r="H123" s="63">
        <v>85</v>
      </c>
    </row>
    <row r="124" spans="1:8" x14ac:dyDescent="0.25">
      <c r="A124" s="72">
        <v>113</v>
      </c>
      <c r="B124" s="5" t="s">
        <v>12</v>
      </c>
      <c r="C124" s="5">
        <v>901</v>
      </c>
      <c r="D124" s="1">
        <v>408</v>
      </c>
      <c r="E124" s="2"/>
      <c r="F124" s="2"/>
      <c r="G124" s="29">
        <f>G125+G134</f>
        <v>102173</v>
      </c>
      <c r="H124" s="29">
        <f>H125+H134</f>
        <v>97924</v>
      </c>
    </row>
    <row r="125" spans="1:8" ht="39.6" x14ac:dyDescent="0.25">
      <c r="A125" s="72">
        <v>114</v>
      </c>
      <c r="B125" s="95" t="s">
        <v>691</v>
      </c>
      <c r="C125" s="5">
        <v>901</v>
      </c>
      <c r="D125" s="1">
        <v>408</v>
      </c>
      <c r="E125" s="2" t="s">
        <v>234</v>
      </c>
      <c r="F125" s="2"/>
      <c r="G125" s="29">
        <f>G126+G131</f>
        <v>101803</v>
      </c>
      <c r="H125" s="29">
        <f>H126+H131</f>
        <v>97524</v>
      </c>
    </row>
    <row r="126" spans="1:8" ht="26.4" x14ac:dyDescent="0.25">
      <c r="A126" s="72">
        <v>115</v>
      </c>
      <c r="B126" s="28" t="s">
        <v>132</v>
      </c>
      <c r="C126" s="5">
        <v>901</v>
      </c>
      <c r="D126" s="1">
        <v>408</v>
      </c>
      <c r="E126" s="2" t="s">
        <v>235</v>
      </c>
      <c r="F126" s="2"/>
      <c r="G126" s="29">
        <f>G127+G129</f>
        <v>101595</v>
      </c>
      <c r="H126" s="29">
        <f>H127+H129</f>
        <v>97304</v>
      </c>
    </row>
    <row r="127" spans="1:8" ht="39.6" x14ac:dyDescent="0.25">
      <c r="A127" s="72">
        <v>116</v>
      </c>
      <c r="B127" s="5" t="s">
        <v>133</v>
      </c>
      <c r="C127" s="5">
        <v>901</v>
      </c>
      <c r="D127" s="1">
        <v>408</v>
      </c>
      <c r="E127" s="2" t="s">
        <v>419</v>
      </c>
      <c r="F127" s="2"/>
      <c r="G127" s="29">
        <f>G128</f>
        <v>75300</v>
      </c>
      <c r="H127" s="29">
        <f>H128</f>
        <v>82824</v>
      </c>
    </row>
    <row r="128" spans="1:8" ht="39.6" x14ac:dyDescent="0.25">
      <c r="A128" s="72">
        <v>117</v>
      </c>
      <c r="B128" s="7" t="s">
        <v>518</v>
      </c>
      <c r="C128" s="7">
        <v>901</v>
      </c>
      <c r="D128" s="3">
        <v>408</v>
      </c>
      <c r="E128" s="4" t="s">
        <v>419</v>
      </c>
      <c r="F128" s="4" t="s">
        <v>56</v>
      </c>
      <c r="G128" s="63">
        <f>75300</f>
        <v>75300</v>
      </c>
      <c r="H128" s="63">
        <f>82824</f>
        <v>82824</v>
      </c>
    </row>
    <row r="129" spans="1:8" x14ac:dyDescent="0.25">
      <c r="A129" s="72">
        <v>118</v>
      </c>
      <c r="B129" s="88" t="s">
        <v>649</v>
      </c>
      <c r="C129" s="5">
        <v>901</v>
      </c>
      <c r="D129" s="54">
        <v>408</v>
      </c>
      <c r="E129" s="2" t="s">
        <v>648</v>
      </c>
      <c r="F129" s="2"/>
      <c r="G129" s="29">
        <f>G130</f>
        <v>26295</v>
      </c>
      <c r="H129" s="29">
        <f>H130</f>
        <v>14480</v>
      </c>
    </row>
    <row r="130" spans="1:8" ht="39.6" x14ac:dyDescent="0.25">
      <c r="A130" s="72">
        <v>119</v>
      </c>
      <c r="B130" s="94" t="s">
        <v>518</v>
      </c>
      <c r="C130" s="7">
        <v>901</v>
      </c>
      <c r="D130" s="55">
        <v>408</v>
      </c>
      <c r="E130" s="4" t="s">
        <v>648</v>
      </c>
      <c r="F130" s="4" t="s">
        <v>56</v>
      </c>
      <c r="G130" s="63">
        <v>26295</v>
      </c>
      <c r="H130" s="63">
        <v>14480</v>
      </c>
    </row>
    <row r="131" spans="1:8" ht="39.6" x14ac:dyDescent="0.25">
      <c r="A131" s="72">
        <v>120</v>
      </c>
      <c r="B131" s="95" t="s">
        <v>559</v>
      </c>
      <c r="C131" s="5">
        <v>901</v>
      </c>
      <c r="D131" s="54">
        <v>408</v>
      </c>
      <c r="E131" s="2" t="s">
        <v>552</v>
      </c>
      <c r="F131" s="4"/>
      <c r="G131" s="29">
        <f>G132</f>
        <v>208</v>
      </c>
      <c r="H131" s="29">
        <f>H132</f>
        <v>220</v>
      </c>
    </row>
    <row r="132" spans="1:8" ht="39.6" x14ac:dyDescent="0.25">
      <c r="A132" s="72">
        <v>121</v>
      </c>
      <c r="B132" s="88" t="s">
        <v>551</v>
      </c>
      <c r="C132" s="5">
        <v>901</v>
      </c>
      <c r="D132" s="54">
        <v>408</v>
      </c>
      <c r="E132" s="2" t="s">
        <v>550</v>
      </c>
      <c r="F132" s="4"/>
      <c r="G132" s="29">
        <f>G133</f>
        <v>208</v>
      </c>
      <c r="H132" s="29">
        <f>H133</f>
        <v>220</v>
      </c>
    </row>
    <row r="133" spans="1:8" ht="39.6" x14ac:dyDescent="0.25">
      <c r="A133" s="72">
        <v>122</v>
      </c>
      <c r="B133" s="7" t="s">
        <v>518</v>
      </c>
      <c r="C133" s="7">
        <v>901</v>
      </c>
      <c r="D133" s="55">
        <v>408</v>
      </c>
      <c r="E133" s="4" t="s">
        <v>550</v>
      </c>
      <c r="F133" s="4" t="s">
        <v>56</v>
      </c>
      <c r="G133" s="63">
        <v>208</v>
      </c>
      <c r="H133" s="63">
        <v>220</v>
      </c>
    </row>
    <row r="134" spans="1:8" x14ac:dyDescent="0.25">
      <c r="A134" s="72">
        <v>123</v>
      </c>
      <c r="B134" s="88" t="s">
        <v>156</v>
      </c>
      <c r="C134" s="5">
        <v>901</v>
      </c>
      <c r="D134" s="54">
        <v>408</v>
      </c>
      <c r="E134" s="10" t="s">
        <v>189</v>
      </c>
      <c r="F134" s="2"/>
      <c r="G134" s="29">
        <f>G135</f>
        <v>370</v>
      </c>
      <c r="H134" s="29">
        <f>H135</f>
        <v>400</v>
      </c>
    </row>
    <row r="135" spans="1:8" ht="26.4" x14ac:dyDescent="0.25">
      <c r="A135" s="72">
        <v>124</v>
      </c>
      <c r="B135" s="88" t="s">
        <v>233</v>
      </c>
      <c r="C135" s="5">
        <v>901</v>
      </c>
      <c r="D135" s="54">
        <v>408</v>
      </c>
      <c r="E135" s="2" t="s">
        <v>267</v>
      </c>
      <c r="F135" s="2"/>
      <c r="G135" s="29">
        <f>G136</f>
        <v>370</v>
      </c>
      <c r="H135" s="29">
        <f>H136</f>
        <v>400</v>
      </c>
    </row>
    <row r="136" spans="1:8" ht="26.4" x14ac:dyDescent="0.25">
      <c r="A136" s="72">
        <v>125</v>
      </c>
      <c r="B136" s="94" t="s">
        <v>77</v>
      </c>
      <c r="C136" s="7">
        <v>901</v>
      </c>
      <c r="D136" s="55">
        <v>408</v>
      </c>
      <c r="E136" s="4" t="s">
        <v>267</v>
      </c>
      <c r="F136" s="4">
        <v>240</v>
      </c>
      <c r="G136" s="63">
        <v>370</v>
      </c>
      <c r="H136" s="63">
        <v>400</v>
      </c>
    </row>
    <row r="137" spans="1:8" x14ac:dyDescent="0.25">
      <c r="A137" s="72">
        <v>126</v>
      </c>
      <c r="B137" s="5" t="s">
        <v>57</v>
      </c>
      <c r="C137" s="5">
        <v>901</v>
      </c>
      <c r="D137" s="1">
        <v>409</v>
      </c>
      <c r="E137" s="2"/>
      <c r="F137" s="2"/>
      <c r="G137" s="29">
        <f>G138</f>
        <v>84354</v>
      </c>
      <c r="H137" s="29">
        <f>H138</f>
        <v>84354</v>
      </c>
    </row>
    <row r="138" spans="1:8" ht="39.6" x14ac:dyDescent="0.25">
      <c r="A138" s="72">
        <v>127</v>
      </c>
      <c r="B138" s="95" t="s">
        <v>691</v>
      </c>
      <c r="C138" s="5">
        <v>901</v>
      </c>
      <c r="D138" s="1">
        <v>409</v>
      </c>
      <c r="E138" s="2" t="s">
        <v>234</v>
      </c>
      <c r="F138" s="2"/>
      <c r="G138" s="29">
        <f>G139+G142</f>
        <v>84354</v>
      </c>
      <c r="H138" s="29">
        <f>H139+H142</f>
        <v>84354</v>
      </c>
    </row>
    <row r="139" spans="1:8" ht="39.6" x14ac:dyDescent="0.25">
      <c r="A139" s="72">
        <v>128</v>
      </c>
      <c r="B139" s="28" t="s">
        <v>136</v>
      </c>
      <c r="C139" s="5">
        <v>901</v>
      </c>
      <c r="D139" s="1">
        <v>409</v>
      </c>
      <c r="E139" s="2" t="s">
        <v>268</v>
      </c>
      <c r="F139" s="2"/>
      <c r="G139" s="29">
        <f>G140</f>
        <v>73046.8</v>
      </c>
      <c r="H139" s="29">
        <f>H140</f>
        <v>73046.8</v>
      </c>
    </row>
    <row r="140" spans="1:8" ht="39.6" x14ac:dyDescent="0.25">
      <c r="A140" s="72">
        <v>129</v>
      </c>
      <c r="B140" s="88" t="s">
        <v>555</v>
      </c>
      <c r="C140" s="5">
        <v>901</v>
      </c>
      <c r="D140" s="54">
        <v>409</v>
      </c>
      <c r="E140" s="2" t="s">
        <v>556</v>
      </c>
      <c r="F140" s="2"/>
      <c r="G140" s="29">
        <f>G141</f>
        <v>73046.8</v>
      </c>
      <c r="H140" s="29">
        <f>H141</f>
        <v>73046.8</v>
      </c>
    </row>
    <row r="141" spans="1:8" ht="26.4" x14ac:dyDescent="0.25">
      <c r="A141" s="72">
        <v>130</v>
      </c>
      <c r="B141" s="43" t="s">
        <v>77</v>
      </c>
      <c r="C141" s="43">
        <v>901</v>
      </c>
      <c r="D141" s="55">
        <v>409</v>
      </c>
      <c r="E141" s="4" t="s">
        <v>556</v>
      </c>
      <c r="F141" s="52">
        <v>240</v>
      </c>
      <c r="G141" s="63">
        <v>73046.8</v>
      </c>
      <c r="H141" s="63">
        <v>73046.8</v>
      </c>
    </row>
    <row r="142" spans="1:8" ht="39.6" x14ac:dyDescent="0.25">
      <c r="A142" s="72">
        <v>131</v>
      </c>
      <c r="B142" s="28" t="s">
        <v>138</v>
      </c>
      <c r="C142" s="5">
        <v>901</v>
      </c>
      <c r="D142" s="1">
        <v>409</v>
      </c>
      <c r="E142" s="2" t="s">
        <v>269</v>
      </c>
      <c r="F142" s="2"/>
      <c r="G142" s="29">
        <f>G143</f>
        <v>11307.2</v>
      </c>
      <c r="H142" s="29">
        <f>H143</f>
        <v>11307.2</v>
      </c>
    </row>
    <row r="143" spans="1:8" ht="26.4" x14ac:dyDescent="0.25">
      <c r="A143" s="72">
        <v>132</v>
      </c>
      <c r="B143" s="88" t="s">
        <v>557</v>
      </c>
      <c r="C143" s="5">
        <v>901</v>
      </c>
      <c r="D143" s="54">
        <v>409</v>
      </c>
      <c r="E143" s="2" t="s">
        <v>558</v>
      </c>
      <c r="F143" s="2"/>
      <c r="G143" s="29">
        <f>G144</f>
        <v>11307.2</v>
      </c>
      <c r="H143" s="29">
        <f>H144</f>
        <v>11307.2</v>
      </c>
    </row>
    <row r="144" spans="1:8" ht="26.4" x14ac:dyDescent="0.25">
      <c r="A144" s="72">
        <v>133</v>
      </c>
      <c r="B144" s="7" t="s">
        <v>77</v>
      </c>
      <c r="C144" s="7">
        <v>901</v>
      </c>
      <c r="D144" s="55">
        <v>409</v>
      </c>
      <c r="E144" s="4" t="s">
        <v>558</v>
      </c>
      <c r="F144" s="4">
        <v>240</v>
      </c>
      <c r="G144" s="63">
        <v>11307.2</v>
      </c>
      <c r="H144" s="63">
        <v>11307.2</v>
      </c>
    </row>
    <row r="145" spans="1:8" x14ac:dyDescent="0.25">
      <c r="A145" s="72">
        <v>134</v>
      </c>
      <c r="B145" s="5" t="s">
        <v>67</v>
      </c>
      <c r="C145" s="5">
        <v>901</v>
      </c>
      <c r="D145" s="1">
        <v>412</v>
      </c>
      <c r="E145" s="2"/>
      <c r="F145" s="2"/>
      <c r="G145" s="29">
        <f>G146</f>
        <v>340</v>
      </c>
      <c r="H145" s="29">
        <f>H146</f>
        <v>345</v>
      </c>
    </row>
    <row r="146" spans="1:8" ht="39.6" x14ac:dyDescent="0.25">
      <c r="A146" s="72">
        <v>135</v>
      </c>
      <c r="B146" s="28" t="s">
        <v>587</v>
      </c>
      <c r="C146" s="5">
        <v>901</v>
      </c>
      <c r="D146" s="9">
        <v>412</v>
      </c>
      <c r="E146" s="10" t="s">
        <v>249</v>
      </c>
      <c r="F146" s="2"/>
      <c r="G146" s="29">
        <f>G147</f>
        <v>340</v>
      </c>
      <c r="H146" s="29">
        <f>H147</f>
        <v>345</v>
      </c>
    </row>
    <row r="147" spans="1:8" x14ac:dyDescent="0.25">
      <c r="A147" s="72">
        <v>136</v>
      </c>
      <c r="B147" s="95" t="s">
        <v>629</v>
      </c>
      <c r="C147" s="5">
        <v>901</v>
      </c>
      <c r="D147" s="90">
        <v>412</v>
      </c>
      <c r="E147" s="10" t="s">
        <v>274</v>
      </c>
      <c r="F147" s="10"/>
      <c r="G147" s="29">
        <f>G148+G150</f>
        <v>340</v>
      </c>
      <c r="H147" s="29">
        <f>H148+H150</f>
        <v>345</v>
      </c>
    </row>
    <row r="148" spans="1:8" ht="26.4" x14ac:dyDescent="0.25">
      <c r="A148" s="72">
        <v>137</v>
      </c>
      <c r="B148" s="88" t="s">
        <v>112</v>
      </c>
      <c r="C148" s="5">
        <v>901</v>
      </c>
      <c r="D148" s="90">
        <v>412</v>
      </c>
      <c r="E148" s="10" t="s">
        <v>650</v>
      </c>
      <c r="F148" s="10"/>
      <c r="G148" s="29">
        <f>G149</f>
        <v>255</v>
      </c>
      <c r="H148" s="29">
        <f>H149</f>
        <v>260</v>
      </c>
    </row>
    <row r="149" spans="1:8" ht="39.6" x14ac:dyDescent="0.25">
      <c r="A149" s="72">
        <v>138</v>
      </c>
      <c r="B149" s="94" t="s">
        <v>518</v>
      </c>
      <c r="C149" s="7">
        <v>901</v>
      </c>
      <c r="D149" s="91">
        <v>412</v>
      </c>
      <c r="E149" s="12" t="s">
        <v>650</v>
      </c>
      <c r="F149" s="4" t="s">
        <v>56</v>
      </c>
      <c r="G149" s="31">
        <v>255</v>
      </c>
      <c r="H149" s="31">
        <v>260</v>
      </c>
    </row>
    <row r="150" spans="1:8" ht="26.4" x14ac:dyDescent="0.25">
      <c r="A150" s="72">
        <v>139</v>
      </c>
      <c r="B150" s="5" t="s">
        <v>361</v>
      </c>
      <c r="C150" s="5">
        <v>901</v>
      </c>
      <c r="D150" s="9">
        <v>412</v>
      </c>
      <c r="E150" s="10" t="s">
        <v>275</v>
      </c>
      <c r="F150" s="4"/>
      <c r="G150" s="29">
        <f>G151</f>
        <v>85</v>
      </c>
      <c r="H150" s="29">
        <f>H151</f>
        <v>85</v>
      </c>
    </row>
    <row r="151" spans="1:8" ht="26.4" x14ac:dyDescent="0.25">
      <c r="A151" s="72">
        <v>140</v>
      </c>
      <c r="B151" s="7" t="s">
        <v>77</v>
      </c>
      <c r="C151" s="7">
        <v>901</v>
      </c>
      <c r="D151" s="11">
        <v>412</v>
      </c>
      <c r="E151" s="12" t="s">
        <v>275</v>
      </c>
      <c r="F151" s="4" t="s">
        <v>78</v>
      </c>
      <c r="G151" s="31">
        <v>85</v>
      </c>
      <c r="H151" s="31">
        <v>85</v>
      </c>
    </row>
    <row r="152" spans="1:8" ht="15.6" x14ac:dyDescent="0.25">
      <c r="A152" s="72">
        <v>141</v>
      </c>
      <c r="B152" s="24" t="s">
        <v>13</v>
      </c>
      <c r="C152" s="5">
        <v>901</v>
      </c>
      <c r="D152" s="1">
        <v>500</v>
      </c>
      <c r="E152" s="2"/>
      <c r="F152" s="2"/>
      <c r="G152" s="29">
        <f>G153+G165+G185+G211</f>
        <v>112371</v>
      </c>
      <c r="H152" s="29">
        <f>H153+H165+H185+H211</f>
        <v>97399</v>
      </c>
    </row>
    <row r="153" spans="1:8" x14ac:dyDescent="0.25">
      <c r="A153" s="72">
        <v>142</v>
      </c>
      <c r="B153" s="5" t="s">
        <v>14</v>
      </c>
      <c r="C153" s="5">
        <v>901</v>
      </c>
      <c r="D153" s="1">
        <v>501</v>
      </c>
      <c r="E153" s="2"/>
      <c r="F153" s="2"/>
      <c r="G153" s="29">
        <f>G154+G162</f>
        <v>9000</v>
      </c>
      <c r="H153" s="29">
        <f>H154+H162</f>
        <v>5616</v>
      </c>
    </row>
    <row r="154" spans="1:8" ht="52.8" x14ac:dyDescent="0.25">
      <c r="A154" s="72">
        <v>143</v>
      </c>
      <c r="B154" s="28" t="s">
        <v>588</v>
      </c>
      <c r="C154" s="5">
        <v>901</v>
      </c>
      <c r="D154" s="1">
        <v>501</v>
      </c>
      <c r="E154" s="2" t="s">
        <v>201</v>
      </c>
      <c r="F154" s="2"/>
      <c r="G154" s="29">
        <f>G155</f>
        <v>8800</v>
      </c>
      <c r="H154" s="29">
        <f>H155</f>
        <v>5416</v>
      </c>
    </row>
    <row r="155" spans="1:8" ht="39.6" x14ac:dyDescent="0.25">
      <c r="A155" s="72">
        <v>144</v>
      </c>
      <c r="B155" s="28" t="s">
        <v>318</v>
      </c>
      <c r="C155" s="5">
        <v>901</v>
      </c>
      <c r="D155" s="1">
        <v>501</v>
      </c>
      <c r="E155" s="2" t="s">
        <v>200</v>
      </c>
      <c r="F155" s="2"/>
      <c r="G155" s="40">
        <f>G156+G158+G160</f>
        <v>8800</v>
      </c>
      <c r="H155" s="40">
        <f>H156+H158+H160</f>
        <v>5416</v>
      </c>
    </row>
    <row r="156" spans="1:8" ht="29.1" customHeight="1" x14ac:dyDescent="0.25">
      <c r="A156" s="72">
        <v>145</v>
      </c>
      <c r="B156" s="88" t="s">
        <v>316</v>
      </c>
      <c r="C156" s="5">
        <v>901</v>
      </c>
      <c r="D156" s="54">
        <v>501</v>
      </c>
      <c r="E156" s="2" t="s">
        <v>603</v>
      </c>
      <c r="F156" s="2"/>
      <c r="G156" s="29">
        <f>G157</f>
        <v>1200</v>
      </c>
      <c r="H156" s="29">
        <f>H157</f>
        <v>2500</v>
      </c>
    </row>
    <row r="157" spans="1:8" ht="26.4" x14ac:dyDescent="0.25">
      <c r="A157" s="72">
        <v>146</v>
      </c>
      <c r="B157" s="7" t="s">
        <v>77</v>
      </c>
      <c r="C157" s="7">
        <v>901</v>
      </c>
      <c r="D157" s="55">
        <v>501</v>
      </c>
      <c r="E157" s="4" t="s">
        <v>603</v>
      </c>
      <c r="F157" s="4">
        <v>240</v>
      </c>
      <c r="G157" s="31">
        <v>1200</v>
      </c>
      <c r="H157" s="31">
        <v>2500</v>
      </c>
    </row>
    <row r="158" spans="1:8" ht="26.4" x14ac:dyDescent="0.25">
      <c r="A158" s="72">
        <v>147</v>
      </c>
      <c r="B158" s="5" t="s">
        <v>239</v>
      </c>
      <c r="C158" s="5">
        <v>901</v>
      </c>
      <c r="D158" s="54">
        <v>501</v>
      </c>
      <c r="E158" s="2" t="s">
        <v>536</v>
      </c>
      <c r="F158" s="2"/>
      <c r="G158" s="29">
        <f>G159</f>
        <v>2400</v>
      </c>
      <c r="H158" s="29">
        <f>H159</f>
        <v>2500</v>
      </c>
    </row>
    <row r="159" spans="1:8" ht="26.4" x14ac:dyDescent="0.25">
      <c r="A159" s="72">
        <v>148</v>
      </c>
      <c r="B159" s="7" t="s">
        <v>77</v>
      </c>
      <c r="C159" s="7">
        <v>901</v>
      </c>
      <c r="D159" s="55">
        <v>501</v>
      </c>
      <c r="E159" s="4" t="s">
        <v>536</v>
      </c>
      <c r="F159" s="4">
        <v>240</v>
      </c>
      <c r="G159" s="31">
        <v>2400</v>
      </c>
      <c r="H159" s="31">
        <v>2500</v>
      </c>
    </row>
    <row r="160" spans="1:8" ht="39.6" x14ac:dyDescent="0.25">
      <c r="A160" s="72">
        <v>149</v>
      </c>
      <c r="B160" s="88" t="s">
        <v>604</v>
      </c>
      <c r="C160" s="5">
        <v>901</v>
      </c>
      <c r="D160" s="54">
        <v>501</v>
      </c>
      <c r="E160" s="2" t="s">
        <v>605</v>
      </c>
      <c r="F160" s="2"/>
      <c r="G160" s="29">
        <f>G161</f>
        <v>5200</v>
      </c>
      <c r="H160" s="29">
        <f>H161</f>
        <v>416</v>
      </c>
    </row>
    <row r="161" spans="1:8" ht="26.4" x14ac:dyDescent="0.25">
      <c r="A161" s="72">
        <v>150</v>
      </c>
      <c r="B161" s="94" t="s">
        <v>77</v>
      </c>
      <c r="C161" s="7">
        <v>901</v>
      </c>
      <c r="D161" s="55">
        <v>501</v>
      </c>
      <c r="E161" s="4" t="s">
        <v>605</v>
      </c>
      <c r="F161" s="4">
        <v>240</v>
      </c>
      <c r="G161" s="31">
        <v>5200</v>
      </c>
      <c r="H161" s="31">
        <v>416</v>
      </c>
    </row>
    <row r="162" spans="1:8" x14ac:dyDescent="0.25">
      <c r="A162" s="72">
        <v>151</v>
      </c>
      <c r="B162" s="88" t="s">
        <v>156</v>
      </c>
      <c r="C162" s="5">
        <v>901</v>
      </c>
      <c r="D162" s="90">
        <v>501</v>
      </c>
      <c r="E162" s="2" t="s">
        <v>189</v>
      </c>
      <c r="F162" s="2"/>
      <c r="G162" s="29">
        <f>G163</f>
        <v>200</v>
      </c>
      <c r="H162" s="29">
        <f>H163</f>
        <v>200</v>
      </c>
    </row>
    <row r="163" spans="1:8" ht="26.4" x14ac:dyDescent="0.25">
      <c r="A163" s="72">
        <v>152</v>
      </c>
      <c r="B163" s="88" t="s">
        <v>364</v>
      </c>
      <c r="C163" s="5">
        <v>901</v>
      </c>
      <c r="D163" s="54">
        <v>501</v>
      </c>
      <c r="E163" s="2" t="s">
        <v>363</v>
      </c>
      <c r="F163" s="4"/>
      <c r="G163" s="29">
        <f>G164</f>
        <v>200</v>
      </c>
      <c r="H163" s="29">
        <f>H164</f>
        <v>200</v>
      </c>
    </row>
    <row r="164" spans="1:8" ht="26.4" x14ac:dyDescent="0.25">
      <c r="A164" s="72">
        <v>153</v>
      </c>
      <c r="B164" s="94" t="s">
        <v>77</v>
      </c>
      <c r="C164" s="7">
        <v>901</v>
      </c>
      <c r="D164" s="55">
        <v>501</v>
      </c>
      <c r="E164" s="4" t="s">
        <v>363</v>
      </c>
      <c r="F164" s="4" t="s">
        <v>78</v>
      </c>
      <c r="G164" s="63">
        <v>200</v>
      </c>
      <c r="H164" s="63">
        <v>200</v>
      </c>
    </row>
    <row r="165" spans="1:8" x14ac:dyDescent="0.25">
      <c r="A165" s="72">
        <v>154</v>
      </c>
      <c r="B165" s="5" t="s">
        <v>15</v>
      </c>
      <c r="C165" s="5">
        <v>901</v>
      </c>
      <c r="D165" s="1">
        <v>502</v>
      </c>
      <c r="E165" s="2"/>
      <c r="F165" s="2"/>
      <c r="G165" s="29">
        <f>G166</f>
        <v>38405</v>
      </c>
      <c r="H165" s="29">
        <f>H166</f>
        <v>29605</v>
      </c>
    </row>
    <row r="166" spans="1:8" ht="52.8" x14ac:dyDescent="0.25">
      <c r="A166" s="72">
        <v>155</v>
      </c>
      <c r="B166" s="88" t="s">
        <v>588</v>
      </c>
      <c r="C166" s="5">
        <v>901</v>
      </c>
      <c r="D166" s="1">
        <v>502</v>
      </c>
      <c r="E166" s="2" t="s">
        <v>201</v>
      </c>
      <c r="F166" s="2"/>
      <c r="G166" s="29">
        <f>G167+G182+G179+G176</f>
        <v>38405</v>
      </c>
      <c r="H166" s="29">
        <f>H167+H182+H179+H176</f>
        <v>29605</v>
      </c>
    </row>
    <row r="167" spans="1:8" ht="26.4" x14ac:dyDescent="0.25">
      <c r="A167" s="72">
        <v>156</v>
      </c>
      <c r="B167" s="88" t="s">
        <v>317</v>
      </c>
      <c r="C167" s="5">
        <v>901</v>
      </c>
      <c r="D167" s="1">
        <v>502</v>
      </c>
      <c r="E167" s="2" t="s">
        <v>276</v>
      </c>
      <c r="F167" s="2"/>
      <c r="G167" s="29">
        <f>G174+G172+G168+G170</f>
        <v>20100</v>
      </c>
      <c r="H167" s="29">
        <f>H174+H172+H168+H170</f>
        <v>19300</v>
      </c>
    </row>
    <row r="168" spans="1:8" ht="26.4" x14ac:dyDescent="0.25">
      <c r="A168" s="72">
        <v>157</v>
      </c>
      <c r="B168" s="88" t="s">
        <v>695</v>
      </c>
      <c r="C168" s="5">
        <v>901</v>
      </c>
      <c r="D168" s="54">
        <v>502</v>
      </c>
      <c r="E168" s="2" t="s">
        <v>697</v>
      </c>
      <c r="F168" s="4"/>
      <c r="G168" s="29">
        <f>G169</f>
        <v>4800</v>
      </c>
      <c r="H168" s="29">
        <f>H169</f>
        <v>5000</v>
      </c>
    </row>
    <row r="169" spans="1:8" ht="39.6" x14ac:dyDescent="0.25">
      <c r="A169" s="72">
        <v>158</v>
      </c>
      <c r="B169" s="94" t="s">
        <v>696</v>
      </c>
      <c r="C169" s="7">
        <v>901</v>
      </c>
      <c r="D169" s="55">
        <v>502</v>
      </c>
      <c r="E169" s="4" t="s">
        <v>697</v>
      </c>
      <c r="F169" s="4" t="s">
        <v>56</v>
      </c>
      <c r="G169" s="63">
        <v>4800</v>
      </c>
      <c r="H169" s="63">
        <v>5000</v>
      </c>
    </row>
    <row r="170" spans="1:8" ht="39.6" x14ac:dyDescent="0.25">
      <c r="A170" s="72">
        <v>159</v>
      </c>
      <c r="B170" s="88" t="s">
        <v>641</v>
      </c>
      <c r="C170" s="5">
        <v>901</v>
      </c>
      <c r="D170" s="54">
        <v>502</v>
      </c>
      <c r="E170" s="32" t="s">
        <v>642</v>
      </c>
      <c r="F170" s="2"/>
      <c r="G170" s="29">
        <f>G171</f>
        <v>1000</v>
      </c>
      <c r="H170" s="29">
        <f>H171</f>
        <v>0</v>
      </c>
    </row>
    <row r="171" spans="1:8" x14ac:dyDescent="0.25">
      <c r="A171" s="72">
        <v>160</v>
      </c>
      <c r="B171" s="94" t="s">
        <v>444</v>
      </c>
      <c r="C171" s="7">
        <v>901</v>
      </c>
      <c r="D171" s="55">
        <v>502</v>
      </c>
      <c r="E171" s="52" t="s">
        <v>642</v>
      </c>
      <c r="F171" s="4" t="s">
        <v>58</v>
      </c>
      <c r="G171" s="63">
        <v>1000</v>
      </c>
      <c r="H171" s="63">
        <v>0</v>
      </c>
    </row>
    <row r="172" spans="1:8" ht="39.6" x14ac:dyDescent="0.25">
      <c r="A172" s="72">
        <v>161</v>
      </c>
      <c r="B172" s="88" t="s">
        <v>549</v>
      </c>
      <c r="C172" s="5">
        <v>901</v>
      </c>
      <c r="D172" s="54">
        <v>502</v>
      </c>
      <c r="E172" s="32" t="s">
        <v>602</v>
      </c>
      <c r="F172" s="32"/>
      <c r="G172" s="29">
        <f>G173</f>
        <v>9800</v>
      </c>
      <c r="H172" s="29">
        <f>H173</f>
        <v>9800</v>
      </c>
    </row>
    <row r="173" spans="1:8" ht="26.4" x14ac:dyDescent="0.25">
      <c r="A173" s="72">
        <v>162</v>
      </c>
      <c r="B173" s="94" t="s">
        <v>77</v>
      </c>
      <c r="C173" s="7">
        <v>901</v>
      </c>
      <c r="D173" s="55">
        <v>502</v>
      </c>
      <c r="E173" s="52" t="s">
        <v>602</v>
      </c>
      <c r="F173" s="52" t="s">
        <v>78</v>
      </c>
      <c r="G173" s="63">
        <v>9800</v>
      </c>
      <c r="H173" s="63">
        <v>9800</v>
      </c>
    </row>
    <row r="174" spans="1:8" ht="26.4" x14ac:dyDescent="0.25">
      <c r="A174" s="72">
        <v>163</v>
      </c>
      <c r="B174" s="88" t="s">
        <v>360</v>
      </c>
      <c r="C174" s="5">
        <v>901</v>
      </c>
      <c r="D174" s="54">
        <v>502</v>
      </c>
      <c r="E174" s="2" t="s">
        <v>242</v>
      </c>
      <c r="F174" s="2"/>
      <c r="G174" s="29">
        <f>G175</f>
        <v>4500</v>
      </c>
      <c r="H174" s="29">
        <f>H175</f>
        <v>4500</v>
      </c>
    </row>
    <row r="175" spans="1:8" ht="39.6" x14ac:dyDescent="0.25">
      <c r="A175" s="72">
        <v>164</v>
      </c>
      <c r="B175" s="94" t="s">
        <v>518</v>
      </c>
      <c r="C175" s="7">
        <v>901</v>
      </c>
      <c r="D175" s="55">
        <v>502</v>
      </c>
      <c r="E175" s="4" t="s">
        <v>242</v>
      </c>
      <c r="F175" s="4" t="s">
        <v>56</v>
      </c>
      <c r="G175" s="63">
        <v>4500</v>
      </c>
      <c r="H175" s="63">
        <v>4500</v>
      </c>
    </row>
    <row r="176" spans="1:8" ht="26.4" x14ac:dyDescent="0.25">
      <c r="A176" s="72">
        <v>165</v>
      </c>
      <c r="B176" s="88" t="s">
        <v>113</v>
      </c>
      <c r="C176" s="5">
        <v>901</v>
      </c>
      <c r="D176" s="54">
        <v>502</v>
      </c>
      <c r="E176" s="2" t="s">
        <v>277</v>
      </c>
      <c r="F176" s="2"/>
      <c r="G176" s="29">
        <f>G177</f>
        <v>8000</v>
      </c>
      <c r="H176" s="29">
        <f>H177</f>
        <v>0</v>
      </c>
    </row>
    <row r="177" spans="1:8" ht="26.4" x14ac:dyDescent="0.25">
      <c r="A177" s="72">
        <v>166</v>
      </c>
      <c r="B177" s="88" t="s">
        <v>702</v>
      </c>
      <c r="C177" s="5">
        <v>901</v>
      </c>
      <c r="D177" s="54">
        <v>502</v>
      </c>
      <c r="E177" s="2" t="s">
        <v>325</v>
      </c>
      <c r="F177" s="2"/>
      <c r="G177" s="29">
        <f>G178</f>
        <v>8000</v>
      </c>
      <c r="H177" s="29">
        <f>H178</f>
        <v>0</v>
      </c>
    </row>
    <row r="178" spans="1:8" x14ac:dyDescent="0.25">
      <c r="A178" s="72">
        <v>167</v>
      </c>
      <c r="B178" s="94" t="s">
        <v>444</v>
      </c>
      <c r="C178" s="7">
        <v>901</v>
      </c>
      <c r="D178" s="55">
        <v>502</v>
      </c>
      <c r="E178" s="4" t="s">
        <v>325</v>
      </c>
      <c r="F178" s="4" t="s">
        <v>58</v>
      </c>
      <c r="G178" s="63">
        <v>8000</v>
      </c>
      <c r="H178" s="63">
        <v>0</v>
      </c>
    </row>
    <row r="179" spans="1:8" ht="39.6" x14ac:dyDescent="0.25">
      <c r="A179" s="72">
        <v>168</v>
      </c>
      <c r="B179" s="95" t="s">
        <v>318</v>
      </c>
      <c r="C179" s="5">
        <v>901</v>
      </c>
      <c r="D179" s="54">
        <v>502</v>
      </c>
      <c r="E179" s="2" t="s">
        <v>200</v>
      </c>
      <c r="F179" s="2"/>
      <c r="G179" s="29">
        <f>G180</f>
        <v>10250</v>
      </c>
      <c r="H179" s="29">
        <f>H180</f>
        <v>10250</v>
      </c>
    </row>
    <row r="180" spans="1:8" ht="66" x14ac:dyDescent="0.25">
      <c r="A180" s="72">
        <v>169</v>
      </c>
      <c r="B180" s="88" t="s">
        <v>198</v>
      </c>
      <c r="C180" s="5">
        <v>901</v>
      </c>
      <c r="D180" s="54">
        <v>502</v>
      </c>
      <c r="E180" s="2" t="s">
        <v>199</v>
      </c>
      <c r="F180" s="2"/>
      <c r="G180" s="29">
        <f>G181</f>
        <v>10250</v>
      </c>
      <c r="H180" s="29">
        <f>H181</f>
        <v>10250</v>
      </c>
    </row>
    <row r="181" spans="1:8" ht="39.6" x14ac:dyDescent="0.25">
      <c r="A181" s="72">
        <v>170</v>
      </c>
      <c r="B181" s="94" t="s">
        <v>518</v>
      </c>
      <c r="C181" s="7">
        <v>901</v>
      </c>
      <c r="D181" s="55">
        <v>502</v>
      </c>
      <c r="E181" s="4" t="s">
        <v>199</v>
      </c>
      <c r="F181" s="4" t="s">
        <v>56</v>
      </c>
      <c r="G181" s="74">
        <v>10250</v>
      </c>
      <c r="H181" s="74">
        <v>10250</v>
      </c>
    </row>
    <row r="182" spans="1:8" ht="39.6" x14ac:dyDescent="0.25">
      <c r="A182" s="72">
        <v>171</v>
      </c>
      <c r="B182" s="28" t="s">
        <v>243</v>
      </c>
      <c r="C182" s="5">
        <v>901</v>
      </c>
      <c r="D182" s="54">
        <v>502</v>
      </c>
      <c r="E182" s="32" t="s">
        <v>244</v>
      </c>
      <c r="F182" s="52"/>
      <c r="G182" s="29">
        <f>G183</f>
        <v>55</v>
      </c>
      <c r="H182" s="29">
        <f>H183</f>
        <v>55</v>
      </c>
    </row>
    <row r="183" spans="1:8" ht="39.6" x14ac:dyDescent="0.25">
      <c r="A183" s="72">
        <v>172</v>
      </c>
      <c r="B183" s="88" t="s">
        <v>337</v>
      </c>
      <c r="C183" s="5">
        <v>901</v>
      </c>
      <c r="D183" s="54">
        <v>502</v>
      </c>
      <c r="E183" s="32" t="s">
        <v>627</v>
      </c>
      <c r="F183" s="2"/>
      <c r="G183" s="29">
        <f>G184</f>
        <v>55</v>
      </c>
      <c r="H183" s="29">
        <f>H184</f>
        <v>55</v>
      </c>
    </row>
    <row r="184" spans="1:8" ht="26.4" x14ac:dyDescent="0.25">
      <c r="A184" s="72">
        <v>173</v>
      </c>
      <c r="B184" s="94" t="s">
        <v>77</v>
      </c>
      <c r="C184" s="7">
        <v>901</v>
      </c>
      <c r="D184" s="55">
        <v>502</v>
      </c>
      <c r="E184" s="52" t="s">
        <v>627</v>
      </c>
      <c r="F184" s="4">
        <v>240</v>
      </c>
      <c r="G184" s="63">
        <v>55</v>
      </c>
      <c r="H184" s="63">
        <v>55</v>
      </c>
    </row>
    <row r="185" spans="1:8" x14ac:dyDescent="0.25">
      <c r="A185" s="72">
        <v>174</v>
      </c>
      <c r="B185" s="5" t="s">
        <v>16</v>
      </c>
      <c r="C185" s="5">
        <v>901</v>
      </c>
      <c r="D185" s="1">
        <v>503</v>
      </c>
      <c r="E185" s="2"/>
      <c r="F185" s="2"/>
      <c r="G185" s="29">
        <f>G206+G194+G186+G190</f>
        <v>51645</v>
      </c>
      <c r="H185" s="29">
        <f>H206+H194+H186+H190</f>
        <v>48363</v>
      </c>
    </row>
    <row r="186" spans="1:8" ht="52.8" x14ac:dyDescent="0.25">
      <c r="A186" s="72">
        <v>175</v>
      </c>
      <c r="B186" s="88" t="s">
        <v>588</v>
      </c>
      <c r="C186" s="5">
        <v>901</v>
      </c>
      <c r="D186" s="54">
        <v>503</v>
      </c>
      <c r="E186" s="2" t="s">
        <v>201</v>
      </c>
      <c r="F186" s="2"/>
      <c r="G186" s="29">
        <f t="shared" ref="G186:H188" si="6">G187</f>
        <v>2000</v>
      </c>
      <c r="H186" s="29">
        <f t="shared" si="6"/>
        <v>0</v>
      </c>
    </row>
    <row r="187" spans="1:8" ht="26.4" x14ac:dyDescent="0.25">
      <c r="A187" s="72">
        <v>176</v>
      </c>
      <c r="B187" s="88" t="s">
        <v>483</v>
      </c>
      <c r="C187" s="5">
        <v>901</v>
      </c>
      <c r="D187" s="54">
        <v>503</v>
      </c>
      <c r="E187" s="2" t="s">
        <v>278</v>
      </c>
      <c r="F187" s="2"/>
      <c r="G187" s="29">
        <f t="shared" si="6"/>
        <v>2000</v>
      </c>
      <c r="H187" s="29">
        <f t="shared" si="6"/>
        <v>0</v>
      </c>
    </row>
    <row r="188" spans="1:8" ht="26.4" x14ac:dyDescent="0.25">
      <c r="A188" s="72">
        <v>177</v>
      </c>
      <c r="B188" s="88" t="s">
        <v>611</v>
      </c>
      <c r="C188" s="5">
        <v>901</v>
      </c>
      <c r="D188" s="54">
        <v>503</v>
      </c>
      <c r="E188" s="2" t="s">
        <v>610</v>
      </c>
      <c r="F188" s="2"/>
      <c r="G188" s="29">
        <f t="shared" si="6"/>
        <v>2000</v>
      </c>
      <c r="H188" s="29">
        <f t="shared" si="6"/>
        <v>0</v>
      </c>
    </row>
    <row r="189" spans="1:8" ht="26.4" x14ac:dyDescent="0.25">
      <c r="A189" s="72">
        <v>178</v>
      </c>
      <c r="B189" s="94" t="s">
        <v>77</v>
      </c>
      <c r="C189" s="7">
        <v>901</v>
      </c>
      <c r="D189" s="55">
        <v>503</v>
      </c>
      <c r="E189" s="4" t="s">
        <v>610</v>
      </c>
      <c r="F189" s="4" t="s">
        <v>78</v>
      </c>
      <c r="G189" s="63">
        <v>2000</v>
      </c>
      <c r="H189" s="63">
        <v>0</v>
      </c>
    </row>
    <row r="190" spans="1:8" ht="39.6" x14ac:dyDescent="0.25">
      <c r="A190" s="72">
        <v>179</v>
      </c>
      <c r="B190" s="95" t="s">
        <v>692</v>
      </c>
      <c r="C190" s="5">
        <v>901</v>
      </c>
      <c r="D190" s="54">
        <v>503</v>
      </c>
      <c r="E190" s="2" t="s">
        <v>221</v>
      </c>
      <c r="F190" s="2"/>
      <c r="G190" s="29">
        <f t="shared" ref="G190:H192" si="7">G191</f>
        <v>85</v>
      </c>
      <c r="H190" s="29">
        <f t="shared" si="7"/>
        <v>80</v>
      </c>
    </row>
    <row r="191" spans="1:8" ht="52.8" x14ac:dyDescent="0.25">
      <c r="A191" s="72">
        <v>180</v>
      </c>
      <c r="B191" s="95" t="s">
        <v>159</v>
      </c>
      <c r="C191" s="5">
        <v>901</v>
      </c>
      <c r="D191" s="54">
        <v>503</v>
      </c>
      <c r="E191" s="2" t="s">
        <v>219</v>
      </c>
      <c r="F191" s="2"/>
      <c r="G191" s="29">
        <f t="shared" si="7"/>
        <v>85</v>
      </c>
      <c r="H191" s="29">
        <f t="shared" si="7"/>
        <v>80</v>
      </c>
    </row>
    <row r="192" spans="1:8" ht="26.4" x14ac:dyDescent="0.25">
      <c r="A192" s="72">
        <v>181</v>
      </c>
      <c r="B192" s="88" t="s">
        <v>522</v>
      </c>
      <c r="C192" s="5">
        <v>901</v>
      </c>
      <c r="D192" s="54">
        <v>503</v>
      </c>
      <c r="E192" s="2" t="s">
        <v>493</v>
      </c>
      <c r="F192" s="2"/>
      <c r="G192" s="29">
        <f t="shared" si="7"/>
        <v>85</v>
      </c>
      <c r="H192" s="29">
        <f t="shared" si="7"/>
        <v>80</v>
      </c>
    </row>
    <row r="193" spans="1:8" ht="26.4" x14ac:dyDescent="0.25">
      <c r="A193" s="72">
        <v>182</v>
      </c>
      <c r="B193" s="94" t="s">
        <v>77</v>
      </c>
      <c r="C193" s="7">
        <v>901</v>
      </c>
      <c r="D193" s="55">
        <v>503</v>
      </c>
      <c r="E193" s="4" t="s">
        <v>493</v>
      </c>
      <c r="F193" s="4" t="s">
        <v>78</v>
      </c>
      <c r="G193" s="63">
        <v>85</v>
      </c>
      <c r="H193" s="63">
        <v>80</v>
      </c>
    </row>
    <row r="194" spans="1:8" ht="39.6" x14ac:dyDescent="0.25">
      <c r="A194" s="72">
        <v>183</v>
      </c>
      <c r="B194" s="28" t="s">
        <v>598</v>
      </c>
      <c r="C194" s="5">
        <v>901</v>
      </c>
      <c r="D194" s="1">
        <v>503</v>
      </c>
      <c r="E194" s="2" t="s">
        <v>351</v>
      </c>
      <c r="F194" s="2"/>
      <c r="G194" s="29">
        <f>G195+G198+G200+G202+G204</f>
        <v>46660</v>
      </c>
      <c r="H194" s="29">
        <f>H195+H198+H200+H202+H204</f>
        <v>46683</v>
      </c>
    </row>
    <row r="195" spans="1:8" ht="39.6" x14ac:dyDescent="0.25">
      <c r="A195" s="72">
        <v>184</v>
      </c>
      <c r="B195" s="28" t="s">
        <v>439</v>
      </c>
      <c r="C195" s="5">
        <v>901</v>
      </c>
      <c r="D195" s="1">
        <v>503</v>
      </c>
      <c r="E195" s="32" t="s">
        <v>352</v>
      </c>
      <c r="F195" s="2"/>
      <c r="G195" s="29">
        <f>G196+G197</f>
        <v>5493</v>
      </c>
      <c r="H195" s="29">
        <f>H196+H197</f>
        <v>5493</v>
      </c>
    </row>
    <row r="196" spans="1:8" ht="26.4" x14ac:dyDescent="0.25">
      <c r="A196" s="72">
        <v>185</v>
      </c>
      <c r="B196" s="7" t="s">
        <v>77</v>
      </c>
      <c r="C196" s="7">
        <v>901</v>
      </c>
      <c r="D196" s="3">
        <v>503</v>
      </c>
      <c r="E196" s="52" t="s">
        <v>352</v>
      </c>
      <c r="F196" s="4" t="s">
        <v>78</v>
      </c>
      <c r="G196" s="63">
        <v>1696</v>
      </c>
      <c r="H196" s="63">
        <v>1696</v>
      </c>
    </row>
    <row r="197" spans="1:8" x14ac:dyDescent="0.25">
      <c r="A197" s="72">
        <v>186</v>
      </c>
      <c r="B197" s="94" t="s">
        <v>86</v>
      </c>
      <c r="C197" s="7">
        <v>901</v>
      </c>
      <c r="D197" s="55">
        <v>503</v>
      </c>
      <c r="E197" s="52" t="s">
        <v>352</v>
      </c>
      <c r="F197" s="4" t="s">
        <v>85</v>
      </c>
      <c r="G197" s="63">
        <v>3797</v>
      </c>
      <c r="H197" s="63">
        <v>3797</v>
      </c>
    </row>
    <row r="198" spans="1:8" ht="39.6" x14ac:dyDescent="0.25">
      <c r="A198" s="72">
        <v>187</v>
      </c>
      <c r="B198" s="5" t="s">
        <v>476</v>
      </c>
      <c r="C198" s="5">
        <v>901</v>
      </c>
      <c r="D198" s="54">
        <v>503</v>
      </c>
      <c r="E198" s="2" t="s">
        <v>467</v>
      </c>
      <c r="F198" s="2"/>
      <c r="G198" s="29">
        <f>G199</f>
        <v>4720</v>
      </c>
      <c r="H198" s="29">
        <f>H199</f>
        <v>4720</v>
      </c>
    </row>
    <row r="199" spans="1:8" ht="26.4" x14ac:dyDescent="0.25">
      <c r="A199" s="72">
        <v>188</v>
      </c>
      <c r="B199" s="7" t="s">
        <v>77</v>
      </c>
      <c r="C199" s="7">
        <v>901</v>
      </c>
      <c r="D199" s="55">
        <v>503</v>
      </c>
      <c r="E199" s="4" t="s">
        <v>467</v>
      </c>
      <c r="F199" s="4" t="s">
        <v>78</v>
      </c>
      <c r="G199" s="63">
        <v>4720</v>
      </c>
      <c r="H199" s="63">
        <v>4720</v>
      </c>
    </row>
    <row r="200" spans="1:8" ht="39.6" x14ac:dyDescent="0.25">
      <c r="A200" s="72">
        <v>189</v>
      </c>
      <c r="B200" s="5" t="s">
        <v>469</v>
      </c>
      <c r="C200" s="5">
        <v>901</v>
      </c>
      <c r="D200" s="1">
        <v>503</v>
      </c>
      <c r="E200" s="2" t="s">
        <v>468</v>
      </c>
      <c r="F200" s="2"/>
      <c r="G200" s="29">
        <f>G201</f>
        <v>26680</v>
      </c>
      <c r="H200" s="29">
        <f>H201</f>
        <v>26700</v>
      </c>
    </row>
    <row r="201" spans="1:8" ht="26.4" x14ac:dyDescent="0.25">
      <c r="A201" s="72">
        <v>190</v>
      </c>
      <c r="B201" s="7" t="s">
        <v>77</v>
      </c>
      <c r="C201" s="7">
        <v>901</v>
      </c>
      <c r="D201" s="3">
        <v>503</v>
      </c>
      <c r="E201" s="4" t="s">
        <v>468</v>
      </c>
      <c r="F201" s="4">
        <v>240</v>
      </c>
      <c r="G201" s="63">
        <v>26680</v>
      </c>
      <c r="H201" s="63">
        <v>26700</v>
      </c>
    </row>
    <row r="202" spans="1:8" ht="26.4" x14ac:dyDescent="0.25">
      <c r="A202" s="72">
        <v>191</v>
      </c>
      <c r="B202" s="5" t="s">
        <v>470</v>
      </c>
      <c r="C202" s="5">
        <v>901</v>
      </c>
      <c r="D202" s="1">
        <v>503</v>
      </c>
      <c r="E202" s="2" t="s">
        <v>471</v>
      </c>
      <c r="F202" s="2"/>
      <c r="G202" s="29">
        <f>G203</f>
        <v>5417</v>
      </c>
      <c r="H202" s="29">
        <f>H203</f>
        <v>5420</v>
      </c>
    </row>
    <row r="203" spans="1:8" ht="26.4" x14ac:dyDescent="0.25">
      <c r="A203" s="72">
        <v>192</v>
      </c>
      <c r="B203" s="7" t="s">
        <v>77</v>
      </c>
      <c r="C203" s="7">
        <v>901</v>
      </c>
      <c r="D203" s="3">
        <v>503</v>
      </c>
      <c r="E203" s="4" t="s">
        <v>471</v>
      </c>
      <c r="F203" s="4">
        <v>240</v>
      </c>
      <c r="G203" s="63">
        <v>5417</v>
      </c>
      <c r="H203" s="63">
        <v>5420</v>
      </c>
    </row>
    <row r="204" spans="1:8" ht="39.6" x14ac:dyDescent="0.25">
      <c r="A204" s="72">
        <v>193</v>
      </c>
      <c r="B204" s="5" t="s">
        <v>547</v>
      </c>
      <c r="C204" s="5">
        <v>901</v>
      </c>
      <c r="D204" s="1">
        <v>503</v>
      </c>
      <c r="E204" s="2" t="s">
        <v>472</v>
      </c>
      <c r="F204" s="2"/>
      <c r="G204" s="29">
        <f>G205</f>
        <v>4350</v>
      </c>
      <c r="H204" s="29">
        <f>H205</f>
        <v>4350</v>
      </c>
    </row>
    <row r="205" spans="1:8" ht="26.4" x14ac:dyDescent="0.25">
      <c r="A205" s="72">
        <v>194</v>
      </c>
      <c r="B205" s="7" t="s">
        <v>77</v>
      </c>
      <c r="C205" s="7">
        <v>901</v>
      </c>
      <c r="D205" s="3">
        <v>503</v>
      </c>
      <c r="E205" s="4" t="s">
        <v>472</v>
      </c>
      <c r="F205" s="4">
        <v>240</v>
      </c>
      <c r="G205" s="63">
        <v>4350</v>
      </c>
      <c r="H205" s="63">
        <v>4350</v>
      </c>
    </row>
    <row r="206" spans="1:8" x14ac:dyDescent="0.25">
      <c r="A206" s="72">
        <v>195</v>
      </c>
      <c r="B206" s="5" t="s">
        <v>156</v>
      </c>
      <c r="C206" s="5">
        <v>901</v>
      </c>
      <c r="D206" s="1">
        <v>503</v>
      </c>
      <c r="E206" s="2" t="s">
        <v>189</v>
      </c>
      <c r="F206" s="2"/>
      <c r="G206" s="29">
        <f>G209+G207</f>
        <v>2900</v>
      </c>
      <c r="H206" s="29">
        <f>H209+H207</f>
        <v>1600</v>
      </c>
    </row>
    <row r="207" spans="1:8" ht="26.4" x14ac:dyDescent="0.25">
      <c r="A207" s="72">
        <v>196</v>
      </c>
      <c r="B207" s="88" t="s">
        <v>392</v>
      </c>
      <c r="C207" s="5">
        <v>901</v>
      </c>
      <c r="D207" s="90">
        <v>503</v>
      </c>
      <c r="E207" s="10" t="s">
        <v>391</v>
      </c>
      <c r="F207" s="4"/>
      <c r="G207" s="29">
        <f>G208</f>
        <v>2000</v>
      </c>
      <c r="H207" s="29">
        <f>H208</f>
        <v>1000</v>
      </c>
    </row>
    <row r="208" spans="1:8" x14ac:dyDescent="0.25">
      <c r="A208" s="72">
        <v>197</v>
      </c>
      <c r="B208" s="94" t="s">
        <v>52</v>
      </c>
      <c r="C208" s="7">
        <v>901</v>
      </c>
      <c r="D208" s="91">
        <v>503</v>
      </c>
      <c r="E208" s="12" t="s">
        <v>391</v>
      </c>
      <c r="F208" s="4" t="s">
        <v>51</v>
      </c>
      <c r="G208" s="63">
        <v>2000</v>
      </c>
      <c r="H208" s="63">
        <v>1000</v>
      </c>
    </row>
    <row r="209" spans="1:8" ht="39.6" x14ac:dyDescent="0.25">
      <c r="A209" s="72">
        <v>198</v>
      </c>
      <c r="B209" s="28" t="s">
        <v>635</v>
      </c>
      <c r="C209" s="5">
        <v>901</v>
      </c>
      <c r="D209" s="1">
        <v>503</v>
      </c>
      <c r="E209" s="32" t="s">
        <v>340</v>
      </c>
      <c r="F209" s="2"/>
      <c r="G209" s="29">
        <f>G210</f>
        <v>900</v>
      </c>
      <c r="H209" s="29">
        <f>H210</f>
        <v>600</v>
      </c>
    </row>
    <row r="210" spans="1:8" ht="26.4" x14ac:dyDescent="0.25">
      <c r="A210" s="72">
        <v>199</v>
      </c>
      <c r="B210" s="7" t="s">
        <v>77</v>
      </c>
      <c r="C210" s="7">
        <v>901</v>
      </c>
      <c r="D210" s="3">
        <v>503</v>
      </c>
      <c r="E210" s="52" t="s">
        <v>340</v>
      </c>
      <c r="F210" s="4">
        <v>240</v>
      </c>
      <c r="G210" s="63">
        <v>900</v>
      </c>
      <c r="H210" s="63">
        <v>600</v>
      </c>
    </row>
    <row r="211" spans="1:8" ht="26.4" x14ac:dyDescent="0.25">
      <c r="A211" s="72">
        <v>200</v>
      </c>
      <c r="B211" s="5" t="s">
        <v>17</v>
      </c>
      <c r="C211" s="5">
        <v>901</v>
      </c>
      <c r="D211" s="1">
        <v>505</v>
      </c>
      <c r="E211" s="2"/>
      <c r="F211" s="2"/>
      <c r="G211" s="29">
        <f>G212+G221</f>
        <v>13321</v>
      </c>
      <c r="H211" s="29">
        <f>H212+H221</f>
        <v>13815</v>
      </c>
    </row>
    <row r="212" spans="1:8" ht="52.8" x14ac:dyDescent="0.25">
      <c r="A212" s="72">
        <v>201</v>
      </c>
      <c r="B212" s="88" t="s">
        <v>588</v>
      </c>
      <c r="C212" s="5">
        <v>901</v>
      </c>
      <c r="D212" s="1">
        <v>505</v>
      </c>
      <c r="E212" s="2" t="s">
        <v>201</v>
      </c>
      <c r="F212" s="2"/>
      <c r="G212" s="29">
        <f>G217+G213</f>
        <v>12991</v>
      </c>
      <c r="H212" s="29">
        <f>H217+H213</f>
        <v>13485</v>
      </c>
    </row>
    <row r="213" spans="1:8" ht="39.6" x14ac:dyDescent="0.25">
      <c r="A213" s="72">
        <v>202</v>
      </c>
      <c r="B213" s="28" t="s">
        <v>318</v>
      </c>
      <c r="C213" s="5">
        <v>901</v>
      </c>
      <c r="D213" s="1">
        <v>505</v>
      </c>
      <c r="E213" s="2" t="s">
        <v>200</v>
      </c>
      <c r="F213" s="2"/>
      <c r="G213" s="29">
        <f>G214</f>
        <v>610</v>
      </c>
      <c r="H213" s="29">
        <f>H214</f>
        <v>610</v>
      </c>
    </row>
    <row r="214" spans="1:8" ht="66" x14ac:dyDescent="0.25">
      <c r="A214" s="72">
        <v>203</v>
      </c>
      <c r="B214" s="5" t="s">
        <v>103</v>
      </c>
      <c r="C214" s="5">
        <v>901</v>
      </c>
      <c r="D214" s="1">
        <v>505</v>
      </c>
      <c r="E214" s="2" t="s">
        <v>199</v>
      </c>
      <c r="F214" s="2"/>
      <c r="G214" s="29">
        <f>G215+G216</f>
        <v>610</v>
      </c>
      <c r="H214" s="29">
        <f>H215+H216</f>
        <v>610</v>
      </c>
    </row>
    <row r="215" spans="1:8" x14ac:dyDescent="0.25">
      <c r="A215" s="72">
        <v>204</v>
      </c>
      <c r="B215" s="7" t="s">
        <v>45</v>
      </c>
      <c r="C215" s="7">
        <v>901</v>
      </c>
      <c r="D215" s="3">
        <v>505</v>
      </c>
      <c r="E215" s="4" t="s">
        <v>199</v>
      </c>
      <c r="F215" s="4" t="s">
        <v>44</v>
      </c>
      <c r="G215" s="74">
        <v>410.3</v>
      </c>
      <c r="H215" s="74">
        <v>410.3</v>
      </c>
    </row>
    <row r="216" spans="1:8" ht="26.4" x14ac:dyDescent="0.25">
      <c r="A216" s="72">
        <v>205</v>
      </c>
      <c r="B216" s="7" t="s">
        <v>77</v>
      </c>
      <c r="C216" s="7">
        <v>901</v>
      </c>
      <c r="D216" s="3">
        <v>505</v>
      </c>
      <c r="E216" s="4" t="s">
        <v>199</v>
      </c>
      <c r="F216" s="4" t="s">
        <v>78</v>
      </c>
      <c r="G216" s="74">
        <v>199.7</v>
      </c>
      <c r="H216" s="74">
        <v>199.7</v>
      </c>
    </row>
    <row r="217" spans="1:8" ht="52.8" x14ac:dyDescent="0.25">
      <c r="A217" s="72">
        <v>206</v>
      </c>
      <c r="B217" s="88" t="s">
        <v>608</v>
      </c>
      <c r="C217" s="5">
        <v>901</v>
      </c>
      <c r="D217" s="54">
        <v>505</v>
      </c>
      <c r="E217" s="2" t="s">
        <v>482</v>
      </c>
      <c r="F217" s="2"/>
      <c r="G217" s="29">
        <f>G218</f>
        <v>12381</v>
      </c>
      <c r="H217" s="29">
        <f>H218</f>
        <v>12875</v>
      </c>
    </row>
    <row r="218" spans="1:8" ht="32.1" customHeight="1" x14ac:dyDescent="0.25">
      <c r="A218" s="72">
        <v>207</v>
      </c>
      <c r="B218" s="88" t="s">
        <v>115</v>
      </c>
      <c r="C218" s="5">
        <v>901</v>
      </c>
      <c r="D218" s="54">
        <v>505</v>
      </c>
      <c r="E218" s="2" t="s">
        <v>609</v>
      </c>
      <c r="F218" s="2"/>
      <c r="G218" s="29">
        <f>G219+G220</f>
        <v>12381</v>
      </c>
      <c r="H218" s="29">
        <f>H219+H220</f>
        <v>12875</v>
      </c>
    </row>
    <row r="219" spans="1:8" x14ac:dyDescent="0.25">
      <c r="A219" s="72">
        <v>208</v>
      </c>
      <c r="B219" s="94" t="s">
        <v>45</v>
      </c>
      <c r="C219" s="7">
        <v>901</v>
      </c>
      <c r="D219" s="55">
        <v>505</v>
      </c>
      <c r="E219" s="4" t="s">
        <v>609</v>
      </c>
      <c r="F219" s="4" t="s">
        <v>44</v>
      </c>
      <c r="G219" s="63">
        <v>12356</v>
      </c>
      <c r="H219" s="63">
        <v>12850</v>
      </c>
    </row>
    <row r="220" spans="1:8" ht="26.4" x14ac:dyDescent="0.25">
      <c r="A220" s="72">
        <v>209</v>
      </c>
      <c r="B220" s="94" t="s">
        <v>77</v>
      </c>
      <c r="C220" s="7">
        <v>901</v>
      </c>
      <c r="D220" s="55">
        <v>505</v>
      </c>
      <c r="E220" s="4" t="s">
        <v>609</v>
      </c>
      <c r="F220" s="4">
        <v>240</v>
      </c>
      <c r="G220" s="63">
        <v>25</v>
      </c>
      <c r="H220" s="63">
        <v>25</v>
      </c>
    </row>
    <row r="221" spans="1:8" x14ac:dyDescent="0.25">
      <c r="A221" s="72">
        <v>210</v>
      </c>
      <c r="B221" s="104" t="s">
        <v>156</v>
      </c>
      <c r="C221" s="5">
        <v>901</v>
      </c>
      <c r="D221" s="102">
        <v>505</v>
      </c>
      <c r="E221" s="98" t="s">
        <v>189</v>
      </c>
      <c r="F221" s="98"/>
      <c r="G221" s="29">
        <f>G224+G222</f>
        <v>330</v>
      </c>
      <c r="H221" s="29">
        <f>H224+H222</f>
        <v>330</v>
      </c>
    </row>
    <row r="222" spans="1:8" ht="26.4" x14ac:dyDescent="0.25">
      <c r="A222" s="72">
        <v>211</v>
      </c>
      <c r="B222" s="88" t="s">
        <v>364</v>
      </c>
      <c r="C222" s="5">
        <v>901</v>
      </c>
      <c r="D222" s="102">
        <v>505</v>
      </c>
      <c r="E222" s="2" t="s">
        <v>363</v>
      </c>
      <c r="F222" s="2"/>
      <c r="G222" s="29">
        <f>G223</f>
        <v>250</v>
      </c>
      <c r="H222" s="29">
        <f>H223</f>
        <v>250</v>
      </c>
    </row>
    <row r="223" spans="1:8" ht="26.4" x14ac:dyDescent="0.25">
      <c r="A223" s="72">
        <v>212</v>
      </c>
      <c r="B223" s="94" t="s">
        <v>77</v>
      </c>
      <c r="C223" s="7">
        <v>901</v>
      </c>
      <c r="D223" s="102">
        <v>505</v>
      </c>
      <c r="E223" s="4" t="s">
        <v>363</v>
      </c>
      <c r="F223" s="4">
        <v>240</v>
      </c>
      <c r="G223" s="63">
        <v>250</v>
      </c>
      <c r="H223" s="63">
        <v>250</v>
      </c>
    </row>
    <row r="224" spans="1:8" ht="26.4" x14ac:dyDescent="0.25">
      <c r="A224" s="72">
        <v>213</v>
      </c>
      <c r="B224" s="106" t="s">
        <v>446</v>
      </c>
      <c r="C224" s="5">
        <v>901</v>
      </c>
      <c r="D224" s="102">
        <v>505</v>
      </c>
      <c r="E224" s="100" t="s">
        <v>445</v>
      </c>
      <c r="F224" s="98"/>
      <c r="G224" s="29">
        <f>G225</f>
        <v>80</v>
      </c>
      <c r="H224" s="29">
        <f>H225</f>
        <v>80</v>
      </c>
    </row>
    <row r="225" spans="1:8" ht="26.4" x14ac:dyDescent="0.25">
      <c r="A225" s="72">
        <v>214</v>
      </c>
      <c r="B225" s="105" t="s">
        <v>77</v>
      </c>
      <c r="C225" s="7">
        <v>901</v>
      </c>
      <c r="D225" s="103">
        <v>505</v>
      </c>
      <c r="E225" s="101" t="s">
        <v>445</v>
      </c>
      <c r="F225" s="99">
        <v>240</v>
      </c>
      <c r="G225" s="31">
        <v>80</v>
      </c>
      <c r="H225" s="31">
        <v>80</v>
      </c>
    </row>
    <row r="226" spans="1:8" ht="15.6" x14ac:dyDescent="0.25">
      <c r="A226" s="72">
        <v>215</v>
      </c>
      <c r="B226" s="24" t="s">
        <v>18</v>
      </c>
      <c r="C226" s="5">
        <v>901</v>
      </c>
      <c r="D226" s="1">
        <v>600</v>
      </c>
      <c r="E226" s="2"/>
      <c r="F226" s="2"/>
      <c r="G226" s="29">
        <f>G227+G232</f>
        <v>2007</v>
      </c>
      <c r="H226" s="29">
        <f>H227+H232</f>
        <v>2010</v>
      </c>
    </row>
    <row r="227" spans="1:8" ht="26.4" x14ac:dyDescent="0.25">
      <c r="A227" s="72">
        <v>216</v>
      </c>
      <c r="B227" s="5" t="s">
        <v>75</v>
      </c>
      <c r="C227" s="5">
        <v>901</v>
      </c>
      <c r="D227" s="1">
        <v>603</v>
      </c>
      <c r="E227" s="2"/>
      <c r="F227" s="2"/>
      <c r="G227" s="29">
        <f t="shared" ref="G227:H230" si="8">G228</f>
        <v>1779</v>
      </c>
      <c r="H227" s="29">
        <f t="shared" si="8"/>
        <v>1780</v>
      </c>
    </row>
    <row r="228" spans="1:8" ht="39.6" x14ac:dyDescent="0.25">
      <c r="A228" s="72">
        <v>217</v>
      </c>
      <c r="B228" s="28" t="s">
        <v>690</v>
      </c>
      <c r="C228" s="5">
        <v>901</v>
      </c>
      <c r="D228" s="1">
        <v>603</v>
      </c>
      <c r="E228" s="32" t="s">
        <v>232</v>
      </c>
      <c r="F228" s="2"/>
      <c r="G228" s="29">
        <f t="shared" si="8"/>
        <v>1779</v>
      </c>
      <c r="H228" s="29">
        <f t="shared" si="8"/>
        <v>1780</v>
      </c>
    </row>
    <row r="229" spans="1:8" ht="26.4" x14ac:dyDescent="0.25">
      <c r="A229" s="72">
        <v>218</v>
      </c>
      <c r="B229" s="95" t="s">
        <v>431</v>
      </c>
      <c r="C229" s="5">
        <v>901</v>
      </c>
      <c r="D229" s="1">
        <v>603</v>
      </c>
      <c r="E229" s="2" t="s">
        <v>430</v>
      </c>
      <c r="F229" s="2"/>
      <c r="G229" s="29">
        <f t="shared" si="8"/>
        <v>1779</v>
      </c>
      <c r="H229" s="29">
        <f t="shared" si="8"/>
        <v>1780</v>
      </c>
    </row>
    <row r="230" spans="1:8" ht="26.4" x14ac:dyDescent="0.25">
      <c r="A230" s="72">
        <v>219</v>
      </c>
      <c r="B230" s="28" t="s">
        <v>116</v>
      </c>
      <c r="C230" s="5">
        <v>901</v>
      </c>
      <c r="D230" s="54">
        <v>603</v>
      </c>
      <c r="E230" s="32" t="s">
        <v>388</v>
      </c>
      <c r="F230" s="2"/>
      <c r="G230" s="29">
        <f t="shared" si="8"/>
        <v>1779</v>
      </c>
      <c r="H230" s="29">
        <f t="shared" si="8"/>
        <v>1780</v>
      </c>
    </row>
    <row r="231" spans="1:8" ht="26.4" x14ac:dyDescent="0.25">
      <c r="A231" s="72">
        <v>220</v>
      </c>
      <c r="B231" s="105" t="s">
        <v>77</v>
      </c>
      <c r="C231" s="7">
        <v>901</v>
      </c>
      <c r="D231" s="55">
        <v>603</v>
      </c>
      <c r="E231" s="52" t="s">
        <v>388</v>
      </c>
      <c r="F231" s="4" t="s">
        <v>78</v>
      </c>
      <c r="G231" s="63">
        <v>1779</v>
      </c>
      <c r="H231" s="63">
        <v>1780</v>
      </c>
    </row>
    <row r="232" spans="1:8" x14ac:dyDescent="0.25">
      <c r="A232" s="72">
        <v>221</v>
      </c>
      <c r="B232" s="88" t="s">
        <v>443</v>
      </c>
      <c r="C232" s="5">
        <v>901</v>
      </c>
      <c r="D232" s="54">
        <v>605</v>
      </c>
      <c r="E232" s="52"/>
      <c r="F232" s="4"/>
      <c r="G232" s="29">
        <f>G233</f>
        <v>228</v>
      </c>
      <c r="H232" s="29">
        <f>H233</f>
        <v>230</v>
      </c>
    </row>
    <row r="233" spans="1:8" ht="39.6" x14ac:dyDescent="0.25">
      <c r="A233" s="72">
        <v>222</v>
      </c>
      <c r="B233" s="28" t="s">
        <v>690</v>
      </c>
      <c r="C233" s="5">
        <v>901</v>
      </c>
      <c r="D233" s="1">
        <v>605</v>
      </c>
      <c r="E233" s="32" t="s">
        <v>232</v>
      </c>
      <c r="F233" s="4"/>
      <c r="G233" s="29">
        <f>G234</f>
        <v>228</v>
      </c>
      <c r="H233" s="29">
        <f>H234</f>
        <v>230</v>
      </c>
    </row>
    <row r="234" spans="1:8" ht="26.4" x14ac:dyDescent="0.25">
      <c r="A234" s="72">
        <v>223</v>
      </c>
      <c r="B234" s="95" t="s">
        <v>431</v>
      </c>
      <c r="C234" s="5">
        <v>901</v>
      </c>
      <c r="D234" s="1">
        <v>605</v>
      </c>
      <c r="E234" s="2" t="s">
        <v>430</v>
      </c>
      <c r="F234" s="4"/>
      <c r="G234" s="29">
        <f>G235+G237+G239</f>
        <v>228</v>
      </c>
      <c r="H234" s="29">
        <f>H235+H237+H239</f>
        <v>230</v>
      </c>
    </row>
    <row r="235" spans="1:8" ht="26.4" x14ac:dyDescent="0.25">
      <c r="A235" s="72">
        <v>224</v>
      </c>
      <c r="B235" s="28" t="s">
        <v>382</v>
      </c>
      <c r="C235" s="5">
        <v>901</v>
      </c>
      <c r="D235" s="54">
        <v>605</v>
      </c>
      <c r="E235" s="32" t="s">
        <v>381</v>
      </c>
      <c r="F235" s="2"/>
      <c r="G235" s="29">
        <f>G236</f>
        <v>163</v>
      </c>
      <c r="H235" s="29">
        <f>H236</f>
        <v>165</v>
      </c>
    </row>
    <row r="236" spans="1:8" ht="26.4" x14ac:dyDescent="0.25">
      <c r="A236" s="72">
        <v>225</v>
      </c>
      <c r="B236" s="7" t="s">
        <v>77</v>
      </c>
      <c r="C236" s="7">
        <v>901</v>
      </c>
      <c r="D236" s="55">
        <v>605</v>
      </c>
      <c r="E236" s="52" t="s">
        <v>381</v>
      </c>
      <c r="F236" s="4" t="s">
        <v>78</v>
      </c>
      <c r="G236" s="31">
        <v>163</v>
      </c>
      <c r="H236" s="31">
        <v>165</v>
      </c>
    </row>
    <row r="237" spans="1:8" x14ac:dyDescent="0.25">
      <c r="A237" s="72">
        <v>226</v>
      </c>
      <c r="B237" s="5" t="s">
        <v>384</v>
      </c>
      <c r="C237" s="5">
        <v>901</v>
      </c>
      <c r="D237" s="54">
        <v>605</v>
      </c>
      <c r="E237" s="32" t="s">
        <v>434</v>
      </c>
      <c r="F237" s="4"/>
      <c r="G237" s="29">
        <f>G238</f>
        <v>5</v>
      </c>
      <c r="H237" s="29">
        <f>H238</f>
        <v>5</v>
      </c>
    </row>
    <row r="238" spans="1:8" ht="26.4" x14ac:dyDescent="0.25">
      <c r="A238" s="72">
        <v>227</v>
      </c>
      <c r="B238" s="7" t="s">
        <v>77</v>
      </c>
      <c r="C238" s="7">
        <v>901</v>
      </c>
      <c r="D238" s="55">
        <v>605</v>
      </c>
      <c r="E238" s="52" t="s">
        <v>434</v>
      </c>
      <c r="F238" s="4" t="s">
        <v>78</v>
      </c>
      <c r="G238" s="31">
        <v>5</v>
      </c>
      <c r="H238" s="31">
        <v>5</v>
      </c>
    </row>
    <row r="239" spans="1:8" x14ac:dyDescent="0.25">
      <c r="A239" s="72">
        <v>228</v>
      </c>
      <c r="B239" s="5" t="s">
        <v>386</v>
      </c>
      <c r="C239" s="5">
        <v>901</v>
      </c>
      <c r="D239" s="54">
        <v>605</v>
      </c>
      <c r="E239" s="32" t="s">
        <v>383</v>
      </c>
      <c r="F239" s="4"/>
      <c r="G239" s="29">
        <f>G240</f>
        <v>60</v>
      </c>
      <c r="H239" s="29">
        <f>H240</f>
        <v>60</v>
      </c>
    </row>
    <row r="240" spans="1:8" ht="26.4" x14ac:dyDescent="0.25">
      <c r="A240" s="72">
        <v>229</v>
      </c>
      <c r="B240" s="7" t="s">
        <v>77</v>
      </c>
      <c r="C240" s="7">
        <v>901</v>
      </c>
      <c r="D240" s="55">
        <v>605</v>
      </c>
      <c r="E240" s="52" t="s">
        <v>383</v>
      </c>
      <c r="F240" s="4" t="s">
        <v>78</v>
      </c>
      <c r="G240" s="31">
        <v>60</v>
      </c>
      <c r="H240" s="31">
        <v>60</v>
      </c>
    </row>
    <row r="241" spans="1:8" ht="15.6" x14ac:dyDescent="0.25">
      <c r="A241" s="72">
        <v>230</v>
      </c>
      <c r="B241" s="93" t="s">
        <v>40</v>
      </c>
      <c r="C241" s="5">
        <v>901</v>
      </c>
      <c r="D241" s="54">
        <v>800</v>
      </c>
      <c r="E241" s="2"/>
      <c r="F241" s="4"/>
      <c r="G241" s="29">
        <f t="shared" ref="G241:H245" si="9">G242</f>
        <v>700</v>
      </c>
      <c r="H241" s="29">
        <f t="shared" si="9"/>
        <v>720</v>
      </c>
    </row>
    <row r="242" spans="1:8" x14ac:dyDescent="0.25">
      <c r="A242" s="72">
        <v>231</v>
      </c>
      <c r="B242" s="88" t="s">
        <v>23</v>
      </c>
      <c r="C242" s="5">
        <v>901</v>
      </c>
      <c r="D242" s="54">
        <v>801</v>
      </c>
      <c r="E242" s="2"/>
      <c r="F242" s="4"/>
      <c r="G242" s="29">
        <f t="shared" si="9"/>
        <v>700</v>
      </c>
      <c r="H242" s="29">
        <f t="shared" si="9"/>
        <v>720</v>
      </c>
    </row>
    <row r="243" spans="1:8" ht="29.55" customHeight="1" x14ac:dyDescent="0.25">
      <c r="A243" s="72">
        <v>232</v>
      </c>
      <c r="B243" s="95" t="s">
        <v>589</v>
      </c>
      <c r="C243" s="5">
        <v>901</v>
      </c>
      <c r="D243" s="54">
        <v>801</v>
      </c>
      <c r="E243" s="2" t="s">
        <v>209</v>
      </c>
      <c r="F243" s="4"/>
      <c r="G243" s="29">
        <f t="shared" si="9"/>
        <v>700</v>
      </c>
      <c r="H243" s="29">
        <f t="shared" si="9"/>
        <v>720</v>
      </c>
    </row>
    <row r="244" spans="1:8" x14ac:dyDescent="0.25">
      <c r="A244" s="72">
        <v>233</v>
      </c>
      <c r="B244" s="95" t="s">
        <v>105</v>
      </c>
      <c r="C244" s="5">
        <v>901</v>
      </c>
      <c r="D244" s="54">
        <v>801</v>
      </c>
      <c r="E244" s="10" t="s">
        <v>208</v>
      </c>
      <c r="F244" s="4"/>
      <c r="G244" s="29">
        <f t="shared" si="9"/>
        <v>700</v>
      </c>
      <c r="H244" s="29">
        <f t="shared" si="9"/>
        <v>720</v>
      </c>
    </row>
    <row r="245" spans="1:8" x14ac:dyDescent="0.25">
      <c r="A245" s="72">
        <v>234</v>
      </c>
      <c r="B245" s="88" t="s">
        <v>38</v>
      </c>
      <c r="C245" s="5">
        <v>901</v>
      </c>
      <c r="D245" s="54">
        <v>801</v>
      </c>
      <c r="E245" s="2" t="s">
        <v>623</v>
      </c>
      <c r="F245" s="2"/>
      <c r="G245" s="29">
        <f t="shared" si="9"/>
        <v>700</v>
      </c>
      <c r="H245" s="29">
        <f t="shared" si="9"/>
        <v>720</v>
      </c>
    </row>
    <row r="246" spans="1:8" ht="26.4" x14ac:dyDescent="0.25">
      <c r="A246" s="72">
        <v>235</v>
      </c>
      <c r="B246" s="94" t="s">
        <v>77</v>
      </c>
      <c r="C246" s="7">
        <v>901</v>
      </c>
      <c r="D246" s="55">
        <v>801</v>
      </c>
      <c r="E246" s="4" t="s">
        <v>623</v>
      </c>
      <c r="F246" s="4" t="s">
        <v>78</v>
      </c>
      <c r="G246" s="31">
        <v>700</v>
      </c>
      <c r="H246" s="31">
        <v>720</v>
      </c>
    </row>
    <row r="247" spans="1:8" ht="15.6" x14ac:dyDescent="0.25">
      <c r="A247" s="72">
        <v>236</v>
      </c>
      <c r="B247" s="24" t="s">
        <v>24</v>
      </c>
      <c r="C247" s="5">
        <v>901</v>
      </c>
      <c r="D247" s="1">
        <v>1000</v>
      </c>
      <c r="E247" s="2"/>
      <c r="F247" s="2"/>
      <c r="G247" s="29">
        <f>G248+G253+G286+G278</f>
        <v>150470.20000000001</v>
      </c>
      <c r="H247" s="29">
        <f>H248+H253+H286+H278</f>
        <v>155933.09999999998</v>
      </c>
    </row>
    <row r="248" spans="1:8" x14ac:dyDescent="0.25">
      <c r="A248" s="72">
        <v>237</v>
      </c>
      <c r="B248" s="5" t="s">
        <v>29</v>
      </c>
      <c r="C248" s="5">
        <v>901</v>
      </c>
      <c r="D248" s="1">
        <v>1001</v>
      </c>
      <c r="E248" s="2"/>
      <c r="F248" s="2"/>
      <c r="G248" s="29">
        <f t="shared" ref="G248:H251" si="10">G249</f>
        <v>19437</v>
      </c>
      <c r="H248" s="29">
        <f t="shared" si="10"/>
        <v>20200</v>
      </c>
    </row>
    <row r="249" spans="1:8" ht="39.6" x14ac:dyDescent="0.25">
      <c r="A249" s="72">
        <v>238</v>
      </c>
      <c r="B249" s="95" t="s">
        <v>662</v>
      </c>
      <c r="C249" s="5">
        <v>901</v>
      </c>
      <c r="D249" s="1">
        <v>1001</v>
      </c>
      <c r="E249" s="2" t="s">
        <v>195</v>
      </c>
      <c r="F249" s="2"/>
      <c r="G249" s="29">
        <f t="shared" si="10"/>
        <v>19437</v>
      </c>
      <c r="H249" s="29">
        <f t="shared" si="10"/>
        <v>20200</v>
      </c>
    </row>
    <row r="250" spans="1:8" ht="39.6" x14ac:dyDescent="0.25">
      <c r="A250" s="72">
        <v>239</v>
      </c>
      <c r="B250" s="28" t="s">
        <v>157</v>
      </c>
      <c r="C250" s="5">
        <v>901</v>
      </c>
      <c r="D250" s="1">
        <v>1001</v>
      </c>
      <c r="E250" s="2" t="s">
        <v>303</v>
      </c>
      <c r="F250" s="2"/>
      <c r="G250" s="29">
        <f t="shared" si="10"/>
        <v>19437</v>
      </c>
      <c r="H250" s="29">
        <f t="shared" si="10"/>
        <v>20200</v>
      </c>
    </row>
    <row r="251" spans="1:8" ht="66" x14ac:dyDescent="0.25">
      <c r="A251" s="72">
        <v>240</v>
      </c>
      <c r="B251" s="5" t="s">
        <v>158</v>
      </c>
      <c r="C251" s="5">
        <v>901</v>
      </c>
      <c r="D251" s="1">
        <v>1001</v>
      </c>
      <c r="E251" s="2" t="s">
        <v>304</v>
      </c>
      <c r="F251" s="2"/>
      <c r="G251" s="29">
        <f t="shared" si="10"/>
        <v>19437</v>
      </c>
      <c r="H251" s="29">
        <f t="shared" si="10"/>
        <v>20200</v>
      </c>
    </row>
    <row r="252" spans="1:8" ht="26.4" x14ac:dyDescent="0.25">
      <c r="A252" s="72">
        <v>241</v>
      </c>
      <c r="B252" s="7" t="s">
        <v>49</v>
      </c>
      <c r="C252" s="7">
        <v>901</v>
      </c>
      <c r="D252" s="3">
        <v>1001</v>
      </c>
      <c r="E252" s="4" t="s">
        <v>304</v>
      </c>
      <c r="F252" s="12" t="s">
        <v>48</v>
      </c>
      <c r="G252" s="63">
        <v>19437</v>
      </c>
      <c r="H252" s="63">
        <v>20200</v>
      </c>
    </row>
    <row r="253" spans="1:8" x14ac:dyDescent="0.25">
      <c r="A253" s="72">
        <v>242</v>
      </c>
      <c r="B253" s="5" t="s">
        <v>26</v>
      </c>
      <c r="C253" s="5">
        <v>901</v>
      </c>
      <c r="D253" s="1">
        <v>1003</v>
      </c>
      <c r="E253" s="2"/>
      <c r="F253" s="2"/>
      <c r="G253" s="29">
        <f>G254+G275+G271</f>
        <v>120707.2</v>
      </c>
      <c r="H253" s="29">
        <f>H254+H275+H271</f>
        <v>125401.09999999999</v>
      </c>
    </row>
    <row r="254" spans="1:8" ht="39.6" x14ac:dyDescent="0.25">
      <c r="A254" s="72">
        <v>243</v>
      </c>
      <c r="B254" s="95" t="s">
        <v>662</v>
      </c>
      <c r="C254" s="5">
        <v>901</v>
      </c>
      <c r="D254" s="1">
        <v>1003</v>
      </c>
      <c r="E254" s="2" t="s">
        <v>195</v>
      </c>
      <c r="F254" s="2"/>
      <c r="G254" s="29">
        <f>G255</f>
        <v>119328.2</v>
      </c>
      <c r="H254" s="29">
        <f>H255</f>
        <v>124022.09999999999</v>
      </c>
    </row>
    <row r="255" spans="1:8" ht="39.6" x14ac:dyDescent="0.25">
      <c r="A255" s="72">
        <v>244</v>
      </c>
      <c r="B255" s="28" t="s">
        <v>166</v>
      </c>
      <c r="C255" s="5">
        <v>901</v>
      </c>
      <c r="D255" s="1">
        <v>1003</v>
      </c>
      <c r="E255" s="2" t="s">
        <v>194</v>
      </c>
      <c r="F255" s="2"/>
      <c r="G255" s="29">
        <f>G256+G259+G262+G265+G267+G269</f>
        <v>119328.2</v>
      </c>
      <c r="H255" s="29">
        <f>H256+H259+H262+H265+H267+H269</f>
        <v>124022.09999999999</v>
      </c>
    </row>
    <row r="256" spans="1:8" ht="52.8" x14ac:dyDescent="0.25">
      <c r="A256" s="72">
        <v>245</v>
      </c>
      <c r="B256" s="88" t="s">
        <v>542</v>
      </c>
      <c r="C256" s="5">
        <v>901</v>
      </c>
      <c r="D256" s="1">
        <v>1003</v>
      </c>
      <c r="E256" s="10" t="s">
        <v>193</v>
      </c>
      <c r="F256" s="2"/>
      <c r="G256" s="29">
        <f>G258+G257</f>
        <v>14840.5</v>
      </c>
      <c r="H256" s="29">
        <f>H258+H257</f>
        <v>15464.4</v>
      </c>
    </row>
    <row r="257" spans="1:8" ht="26.4" x14ac:dyDescent="0.25">
      <c r="A257" s="72">
        <v>246</v>
      </c>
      <c r="B257" s="7" t="s">
        <v>77</v>
      </c>
      <c r="C257" s="7">
        <v>901</v>
      </c>
      <c r="D257" s="3">
        <v>1003</v>
      </c>
      <c r="E257" s="4" t="s">
        <v>193</v>
      </c>
      <c r="F257" s="4" t="s">
        <v>78</v>
      </c>
      <c r="G257" s="74">
        <v>190</v>
      </c>
      <c r="H257" s="74">
        <v>190</v>
      </c>
    </row>
    <row r="258" spans="1:8" ht="26.4" x14ac:dyDescent="0.25">
      <c r="A258" s="72">
        <v>247</v>
      </c>
      <c r="B258" s="7" t="s">
        <v>49</v>
      </c>
      <c r="C258" s="7">
        <v>901</v>
      </c>
      <c r="D258" s="3">
        <v>1003</v>
      </c>
      <c r="E258" s="4" t="s">
        <v>193</v>
      </c>
      <c r="F258" s="4" t="s">
        <v>48</v>
      </c>
      <c r="G258" s="74">
        <v>14650.5</v>
      </c>
      <c r="H258" s="74">
        <v>15274.4</v>
      </c>
    </row>
    <row r="259" spans="1:8" ht="52.8" x14ac:dyDescent="0.25">
      <c r="A259" s="72">
        <v>248</v>
      </c>
      <c r="B259" s="88" t="s">
        <v>543</v>
      </c>
      <c r="C259" s="5">
        <v>901</v>
      </c>
      <c r="D259" s="1">
        <v>1003</v>
      </c>
      <c r="E259" s="2" t="s">
        <v>196</v>
      </c>
      <c r="F259" s="2"/>
      <c r="G259" s="29">
        <f>G261+G260</f>
        <v>94193.5</v>
      </c>
      <c r="H259" s="29">
        <f>H261+H260</f>
        <v>98292</v>
      </c>
    </row>
    <row r="260" spans="1:8" ht="26.4" x14ac:dyDescent="0.25">
      <c r="A260" s="72">
        <v>249</v>
      </c>
      <c r="B260" s="7" t="s">
        <v>77</v>
      </c>
      <c r="C260" s="7">
        <v>901</v>
      </c>
      <c r="D260" s="3">
        <v>1003</v>
      </c>
      <c r="E260" s="4" t="s">
        <v>196</v>
      </c>
      <c r="F260" s="4" t="s">
        <v>78</v>
      </c>
      <c r="G260" s="74">
        <v>1520</v>
      </c>
      <c r="H260" s="74">
        <v>1520</v>
      </c>
    </row>
    <row r="261" spans="1:8" ht="26.4" x14ac:dyDescent="0.25">
      <c r="A261" s="72">
        <v>250</v>
      </c>
      <c r="B261" s="7" t="s">
        <v>49</v>
      </c>
      <c r="C261" s="7">
        <v>901</v>
      </c>
      <c r="D261" s="3">
        <v>1003</v>
      </c>
      <c r="E261" s="4" t="s">
        <v>196</v>
      </c>
      <c r="F261" s="4" t="s">
        <v>48</v>
      </c>
      <c r="G261" s="74">
        <v>92673.5</v>
      </c>
      <c r="H261" s="74">
        <v>96772</v>
      </c>
    </row>
    <row r="262" spans="1:8" ht="52.8" x14ac:dyDescent="0.25">
      <c r="A262" s="72">
        <v>251</v>
      </c>
      <c r="B262" s="95" t="s">
        <v>535</v>
      </c>
      <c r="C262" s="5">
        <v>901</v>
      </c>
      <c r="D262" s="1">
        <v>1003</v>
      </c>
      <c r="E262" s="10" t="s">
        <v>197</v>
      </c>
      <c r="F262" s="2"/>
      <c r="G262" s="29">
        <f>G264+G263</f>
        <v>10101.799999999999</v>
      </c>
      <c r="H262" s="29">
        <f>H264+H263</f>
        <v>10068</v>
      </c>
    </row>
    <row r="263" spans="1:8" ht="26.4" x14ac:dyDescent="0.25">
      <c r="A263" s="72">
        <v>252</v>
      </c>
      <c r="B263" s="7" t="s">
        <v>77</v>
      </c>
      <c r="C263" s="7">
        <v>901</v>
      </c>
      <c r="D263" s="3">
        <v>1003</v>
      </c>
      <c r="E263" s="4" t="s">
        <v>197</v>
      </c>
      <c r="F263" s="4" t="s">
        <v>78</v>
      </c>
      <c r="G263" s="74">
        <v>149.30000000000001</v>
      </c>
      <c r="H263" s="74">
        <v>148.80000000000001</v>
      </c>
    </row>
    <row r="264" spans="1:8" ht="26.4" x14ac:dyDescent="0.25">
      <c r="A264" s="72">
        <v>253</v>
      </c>
      <c r="B264" s="7" t="s">
        <v>49</v>
      </c>
      <c r="C264" s="7">
        <v>901</v>
      </c>
      <c r="D264" s="3">
        <v>1003</v>
      </c>
      <c r="E264" s="4" t="s">
        <v>197</v>
      </c>
      <c r="F264" s="4" t="s">
        <v>48</v>
      </c>
      <c r="G264" s="74">
        <v>9952.5</v>
      </c>
      <c r="H264" s="74">
        <v>9919.2000000000007</v>
      </c>
    </row>
    <row r="265" spans="1:8" ht="52.8" x14ac:dyDescent="0.25">
      <c r="A265" s="72">
        <v>254</v>
      </c>
      <c r="B265" s="5" t="s">
        <v>167</v>
      </c>
      <c r="C265" s="5">
        <v>901</v>
      </c>
      <c r="D265" s="1">
        <v>1003</v>
      </c>
      <c r="E265" s="32" t="s">
        <v>305</v>
      </c>
      <c r="F265" s="2"/>
      <c r="G265" s="29">
        <f>G266</f>
        <v>150</v>
      </c>
      <c r="H265" s="29">
        <f>H266</f>
        <v>150</v>
      </c>
    </row>
    <row r="266" spans="1:8" ht="26.4" x14ac:dyDescent="0.25">
      <c r="A266" s="72">
        <v>255</v>
      </c>
      <c r="B266" s="7" t="s">
        <v>49</v>
      </c>
      <c r="C266" s="7">
        <v>901</v>
      </c>
      <c r="D266" s="3">
        <v>1003</v>
      </c>
      <c r="E266" s="52" t="s">
        <v>305</v>
      </c>
      <c r="F266" s="4" t="s">
        <v>48</v>
      </c>
      <c r="G266" s="63">
        <v>150</v>
      </c>
      <c r="H266" s="63">
        <v>150</v>
      </c>
    </row>
    <row r="267" spans="1:8" ht="52.8" x14ac:dyDescent="0.25">
      <c r="A267" s="72">
        <v>256</v>
      </c>
      <c r="B267" s="5" t="s">
        <v>76</v>
      </c>
      <c r="C267" s="5">
        <v>901</v>
      </c>
      <c r="D267" s="1">
        <v>1003</v>
      </c>
      <c r="E267" s="2" t="s">
        <v>306</v>
      </c>
      <c r="F267" s="2"/>
      <c r="G267" s="29">
        <f>G268</f>
        <v>5</v>
      </c>
      <c r="H267" s="29">
        <f>H268</f>
        <v>5</v>
      </c>
    </row>
    <row r="268" spans="1:8" ht="43.05" customHeight="1" x14ac:dyDescent="0.25">
      <c r="A268" s="72">
        <v>257</v>
      </c>
      <c r="B268" s="7" t="s">
        <v>518</v>
      </c>
      <c r="C268" s="7">
        <v>901</v>
      </c>
      <c r="D268" s="3">
        <v>1003</v>
      </c>
      <c r="E268" s="4" t="s">
        <v>306</v>
      </c>
      <c r="F268" s="4" t="s">
        <v>56</v>
      </c>
      <c r="G268" s="31">
        <v>5</v>
      </c>
      <c r="H268" s="31">
        <v>5</v>
      </c>
    </row>
    <row r="269" spans="1:8" ht="86.1" customHeight="1" x14ac:dyDescent="0.25">
      <c r="A269" s="72">
        <v>258</v>
      </c>
      <c r="B269" s="5" t="s">
        <v>636</v>
      </c>
      <c r="C269" s="5">
        <v>901</v>
      </c>
      <c r="D269" s="1">
        <v>1003</v>
      </c>
      <c r="E269" s="2" t="s">
        <v>367</v>
      </c>
      <c r="F269" s="4"/>
      <c r="G269" s="29">
        <f>G270</f>
        <v>37.4</v>
      </c>
      <c r="H269" s="29">
        <f>H270</f>
        <v>42.7</v>
      </c>
    </row>
    <row r="270" spans="1:8" ht="26.4" x14ac:dyDescent="0.25">
      <c r="A270" s="72">
        <v>259</v>
      </c>
      <c r="B270" s="94" t="s">
        <v>49</v>
      </c>
      <c r="C270" s="7">
        <v>901</v>
      </c>
      <c r="D270" s="3">
        <v>1003</v>
      </c>
      <c r="E270" s="4" t="s">
        <v>367</v>
      </c>
      <c r="F270" s="4" t="s">
        <v>48</v>
      </c>
      <c r="G270" s="74">
        <v>37.4</v>
      </c>
      <c r="H270" s="74">
        <v>42.7</v>
      </c>
    </row>
    <row r="271" spans="1:8" ht="52.8" x14ac:dyDescent="0.25">
      <c r="A271" s="72">
        <v>260</v>
      </c>
      <c r="B271" s="88" t="s">
        <v>588</v>
      </c>
      <c r="C271" s="5">
        <v>901</v>
      </c>
      <c r="D271" s="54">
        <v>1003</v>
      </c>
      <c r="E271" s="2" t="s">
        <v>201</v>
      </c>
      <c r="F271" s="4"/>
      <c r="G271" s="29">
        <f t="shared" ref="G271:H273" si="11">G272</f>
        <v>1181</v>
      </c>
      <c r="H271" s="29">
        <f t="shared" si="11"/>
        <v>1181</v>
      </c>
    </row>
    <row r="272" spans="1:8" ht="26.4" x14ac:dyDescent="0.25">
      <c r="A272" s="72">
        <v>261</v>
      </c>
      <c r="B272" s="95" t="s">
        <v>483</v>
      </c>
      <c r="C272" s="5">
        <v>901</v>
      </c>
      <c r="D272" s="54">
        <v>1003</v>
      </c>
      <c r="E272" s="2" t="s">
        <v>278</v>
      </c>
      <c r="F272" s="2"/>
      <c r="G272" s="29">
        <f t="shared" si="11"/>
        <v>1181</v>
      </c>
      <c r="H272" s="29">
        <f t="shared" si="11"/>
        <v>1181</v>
      </c>
    </row>
    <row r="273" spans="1:8" ht="39.6" x14ac:dyDescent="0.25">
      <c r="A273" s="72">
        <v>262</v>
      </c>
      <c r="B273" s="88" t="s">
        <v>525</v>
      </c>
      <c r="C273" s="5">
        <v>901</v>
      </c>
      <c r="D273" s="54">
        <v>1003</v>
      </c>
      <c r="E273" s="2" t="s">
        <v>628</v>
      </c>
      <c r="F273" s="2"/>
      <c r="G273" s="29">
        <f t="shared" si="11"/>
        <v>1181</v>
      </c>
      <c r="H273" s="29">
        <f t="shared" si="11"/>
        <v>1181</v>
      </c>
    </row>
    <row r="274" spans="1:8" ht="26.4" x14ac:dyDescent="0.25">
      <c r="A274" s="72">
        <v>263</v>
      </c>
      <c r="B274" s="94" t="s">
        <v>49</v>
      </c>
      <c r="C274" s="7">
        <v>901</v>
      </c>
      <c r="D274" s="55">
        <v>1003</v>
      </c>
      <c r="E274" s="4" t="s">
        <v>628</v>
      </c>
      <c r="F274" s="4" t="s">
        <v>48</v>
      </c>
      <c r="G274" s="63">
        <v>1181</v>
      </c>
      <c r="H274" s="63">
        <v>1181</v>
      </c>
    </row>
    <row r="275" spans="1:8" x14ac:dyDescent="0.25">
      <c r="A275" s="72">
        <v>264</v>
      </c>
      <c r="B275" s="5" t="s">
        <v>156</v>
      </c>
      <c r="C275" s="5">
        <v>901</v>
      </c>
      <c r="D275" s="1">
        <v>1003</v>
      </c>
      <c r="E275" s="22" t="s">
        <v>189</v>
      </c>
      <c r="F275" s="2"/>
      <c r="G275" s="29">
        <f>G276</f>
        <v>198</v>
      </c>
      <c r="H275" s="29">
        <f>H276</f>
        <v>198</v>
      </c>
    </row>
    <row r="276" spans="1:8" ht="52.8" x14ac:dyDescent="0.25">
      <c r="A276" s="72">
        <v>265</v>
      </c>
      <c r="B276" s="88" t="s">
        <v>438</v>
      </c>
      <c r="C276" s="5">
        <v>901</v>
      </c>
      <c r="D276" s="1">
        <v>1003</v>
      </c>
      <c r="E276" s="22" t="s">
        <v>308</v>
      </c>
      <c r="F276" s="2"/>
      <c r="G276" s="29">
        <f>G277</f>
        <v>198</v>
      </c>
      <c r="H276" s="29">
        <f>H277</f>
        <v>198</v>
      </c>
    </row>
    <row r="277" spans="1:8" x14ac:dyDescent="0.25">
      <c r="A277" s="72">
        <v>266</v>
      </c>
      <c r="B277" s="7" t="s">
        <v>47</v>
      </c>
      <c r="C277" s="7">
        <v>901</v>
      </c>
      <c r="D277" s="3">
        <v>1003</v>
      </c>
      <c r="E277" s="26" t="s">
        <v>308</v>
      </c>
      <c r="F277" s="4" t="s">
        <v>46</v>
      </c>
      <c r="G277" s="31">
        <v>198</v>
      </c>
      <c r="H277" s="31">
        <v>198</v>
      </c>
    </row>
    <row r="278" spans="1:8" x14ac:dyDescent="0.25">
      <c r="A278" s="72">
        <v>267</v>
      </c>
      <c r="B278" s="88" t="s">
        <v>539</v>
      </c>
      <c r="C278" s="5">
        <v>901</v>
      </c>
      <c r="D278" s="1">
        <v>1004</v>
      </c>
      <c r="E278" s="26"/>
      <c r="F278" s="4"/>
      <c r="G278" s="29">
        <f>G279</f>
        <v>1075</v>
      </c>
      <c r="H278" s="29">
        <f>H279</f>
        <v>1075</v>
      </c>
    </row>
    <row r="279" spans="1:8" ht="39.6" x14ac:dyDescent="0.25">
      <c r="A279" s="72">
        <v>268</v>
      </c>
      <c r="B279" s="95" t="s">
        <v>662</v>
      </c>
      <c r="C279" s="5">
        <v>901</v>
      </c>
      <c r="D279" s="54">
        <v>1004</v>
      </c>
      <c r="E279" s="2" t="s">
        <v>195</v>
      </c>
      <c r="F279" s="4"/>
      <c r="G279" s="29">
        <f>G280+G283</f>
        <v>1075</v>
      </c>
      <c r="H279" s="29">
        <f>H280+H283</f>
        <v>1075</v>
      </c>
    </row>
    <row r="280" spans="1:8" ht="26.4" x14ac:dyDescent="0.25">
      <c r="A280" s="72">
        <v>269</v>
      </c>
      <c r="B280" s="95" t="s">
        <v>169</v>
      </c>
      <c r="C280" s="5">
        <v>901</v>
      </c>
      <c r="D280" s="1">
        <v>1004</v>
      </c>
      <c r="E280" s="2" t="s">
        <v>307</v>
      </c>
      <c r="F280" s="2"/>
      <c r="G280" s="29">
        <f>G281</f>
        <v>775</v>
      </c>
      <c r="H280" s="29">
        <f>H281</f>
        <v>775</v>
      </c>
    </row>
    <row r="281" spans="1:8" ht="39.6" x14ac:dyDescent="0.25">
      <c r="A281" s="72">
        <v>270</v>
      </c>
      <c r="B281" s="88" t="s">
        <v>368</v>
      </c>
      <c r="C281" s="5">
        <v>901</v>
      </c>
      <c r="D281" s="1">
        <v>1004</v>
      </c>
      <c r="E281" s="2" t="s">
        <v>369</v>
      </c>
      <c r="F281" s="2"/>
      <c r="G281" s="29">
        <f>G282</f>
        <v>775</v>
      </c>
      <c r="H281" s="29">
        <f>H282</f>
        <v>775</v>
      </c>
    </row>
    <row r="282" spans="1:8" ht="26.4" x14ac:dyDescent="0.25">
      <c r="A282" s="72">
        <v>271</v>
      </c>
      <c r="B282" s="94" t="s">
        <v>49</v>
      </c>
      <c r="C282" s="7">
        <v>901</v>
      </c>
      <c r="D282" s="3">
        <v>1004</v>
      </c>
      <c r="E282" s="4" t="s">
        <v>369</v>
      </c>
      <c r="F282" s="4" t="s">
        <v>48</v>
      </c>
      <c r="G282" s="140">
        <v>775</v>
      </c>
      <c r="H282" s="140">
        <v>775</v>
      </c>
    </row>
    <row r="283" spans="1:8" ht="39.6" x14ac:dyDescent="0.25">
      <c r="A283" s="72">
        <v>272</v>
      </c>
      <c r="B283" s="95" t="s">
        <v>389</v>
      </c>
      <c r="C283" s="5">
        <v>901</v>
      </c>
      <c r="D283" s="1">
        <v>1004</v>
      </c>
      <c r="E283" s="2" t="s">
        <v>428</v>
      </c>
      <c r="F283" s="2"/>
      <c r="G283" s="29">
        <f>G284</f>
        <v>300</v>
      </c>
      <c r="H283" s="29">
        <f>H284</f>
        <v>300</v>
      </c>
    </row>
    <row r="284" spans="1:8" ht="52.8" x14ac:dyDescent="0.25">
      <c r="A284" s="72">
        <v>273</v>
      </c>
      <c r="B284" s="5" t="s">
        <v>437</v>
      </c>
      <c r="C284" s="5">
        <v>901</v>
      </c>
      <c r="D284" s="1">
        <v>1004</v>
      </c>
      <c r="E284" s="2" t="s">
        <v>390</v>
      </c>
      <c r="F284" s="2"/>
      <c r="G284" s="29">
        <f>G285</f>
        <v>300</v>
      </c>
      <c r="H284" s="29">
        <f>H285</f>
        <v>300</v>
      </c>
    </row>
    <row r="285" spans="1:8" ht="26.4" x14ac:dyDescent="0.25">
      <c r="A285" s="72">
        <v>274</v>
      </c>
      <c r="B285" s="94" t="s">
        <v>49</v>
      </c>
      <c r="C285" s="7">
        <v>901</v>
      </c>
      <c r="D285" s="3">
        <v>1004</v>
      </c>
      <c r="E285" s="4" t="s">
        <v>390</v>
      </c>
      <c r="F285" s="4" t="s">
        <v>48</v>
      </c>
      <c r="G285" s="140">
        <v>300</v>
      </c>
      <c r="H285" s="140">
        <v>300</v>
      </c>
    </row>
    <row r="286" spans="1:8" x14ac:dyDescent="0.25">
      <c r="A286" s="72">
        <v>275</v>
      </c>
      <c r="B286" s="5" t="s">
        <v>42</v>
      </c>
      <c r="C286" s="5">
        <v>901</v>
      </c>
      <c r="D286" s="1">
        <v>1006</v>
      </c>
      <c r="E286" s="10"/>
      <c r="F286" s="10"/>
      <c r="G286" s="29">
        <f>G287</f>
        <v>9251</v>
      </c>
      <c r="H286" s="29">
        <f>H287</f>
        <v>9257</v>
      </c>
    </row>
    <row r="287" spans="1:8" ht="39.6" x14ac:dyDescent="0.25">
      <c r="A287" s="72">
        <v>276</v>
      </c>
      <c r="B287" s="95" t="s">
        <v>662</v>
      </c>
      <c r="C287" s="5">
        <v>901</v>
      </c>
      <c r="D287" s="1">
        <v>1006</v>
      </c>
      <c r="E287" s="2" t="s">
        <v>195</v>
      </c>
      <c r="F287" s="2"/>
      <c r="G287" s="29">
        <f>G288+G292+G295</f>
        <v>9251</v>
      </c>
      <c r="H287" s="29">
        <f>H288+H292+H295</f>
        <v>9257</v>
      </c>
    </row>
    <row r="288" spans="1:8" ht="39.6" x14ac:dyDescent="0.25">
      <c r="A288" s="72">
        <v>277</v>
      </c>
      <c r="B288" s="28" t="s">
        <v>166</v>
      </c>
      <c r="C288" s="5">
        <v>901</v>
      </c>
      <c r="D288" s="1">
        <v>1006</v>
      </c>
      <c r="E288" s="2" t="s">
        <v>194</v>
      </c>
      <c r="F288" s="2"/>
      <c r="G288" s="29">
        <f>G289</f>
        <v>224</v>
      </c>
      <c r="H288" s="29">
        <f>H289</f>
        <v>230</v>
      </c>
    </row>
    <row r="289" spans="1:8" ht="39.6" x14ac:dyDescent="0.25">
      <c r="A289" s="72">
        <v>278</v>
      </c>
      <c r="B289" s="5" t="s">
        <v>168</v>
      </c>
      <c r="C289" s="5">
        <v>901</v>
      </c>
      <c r="D289" s="1">
        <v>1006</v>
      </c>
      <c r="E289" s="32" t="s">
        <v>309</v>
      </c>
      <c r="F289" s="2"/>
      <c r="G289" s="29">
        <f>G290</f>
        <v>224</v>
      </c>
      <c r="H289" s="29">
        <f>H290</f>
        <v>230</v>
      </c>
    </row>
    <row r="290" spans="1:8" ht="26.4" x14ac:dyDescent="0.25">
      <c r="A290" s="72">
        <v>279</v>
      </c>
      <c r="B290" s="7" t="s">
        <v>634</v>
      </c>
      <c r="C290" s="7">
        <v>901</v>
      </c>
      <c r="D290" s="3">
        <v>1006</v>
      </c>
      <c r="E290" s="52" t="s">
        <v>309</v>
      </c>
      <c r="F290" s="4" t="s">
        <v>72</v>
      </c>
      <c r="G290" s="63">
        <v>224</v>
      </c>
      <c r="H290" s="63">
        <v>230</v>
      </c>
    </row>
    <row r="291" spans="1:8" ht="39.6" x14ac:dyDescent="0.25">
      <c r="A291" s="72">
        <v>280</v>
      </c>
      <c r="B291" s="28" t="s">
        <v>687</v>
      </c>
      <c r="C291" s="5">
        <v>901</v>
      </c>
      <c r="D291" s="1">
        <v>1006</v>
      </c>
      <c r="E291" s="2" t="s">
        <v>310</v>
      </c>
      <c r="F291" s="2"/>
      <c r="G291" s="29">
        <f>G292+G295</f>
        <v>9027</v>
      </c>
      <c r="H291" s="29">
        <f>H292+H295</f>
        <v>9027</v>
      </c>
    </row>
    <row r="292" spans="1:8" ht="52.8" x14ac:dyDescent="0.25">
      <c r="A292" s="72">
        <v>281</v>
      </c>
      <c r="B292" s="88" t="s">
        <v>542</v>
      </c>
      <c r="C292" s="5">
        <v>901</v>
      </c>
      <c r="D292" s="1">
        <v>1006</v>
      </c>
      <c r="E292" s="10" t="s">
        <v>327</v>
      </c>
      <c r="F292" s="2"/>
      <c r="G292" s="29">
        <f>G293+G294</f>
        <v>757</v>
      </c>
      <c r="H292" s="29">
        <f>H293+H294</f>
        <v>757</v>
      </c>
    </row>
    <row r="293" spans="1:8" x14ac:dyDescent="0.25">
      <c r="A293" s="72">
        <v>282</v>
      </c>
      <c r="B293" s="7" t="s">
        <v>45</v>
      </c>
      <c r="C293" s="7">
        <v>901</v>
      </c>
      <c r="D293" s="3">
        <v>1006</v>
      </c>
      <c r="E293" s="4" t="s">
        <v>327</v>
      </c>
      <c r="F293" s="4" t="s">
        <v>44</v>
      </c>
      <c r="G293" s="74">
        <v>684</v>
      </c>
      <c r="H293" s="74">
        <v>684</v>
      </c>
    </row>
    <row r="294" spans="1:8" ht="26.4" x14ac:dyDescent="0.25">
      <c r="A294" s="72">
        <v>283</v>
      </c>
      <c r="B294" s="7" t="s">
        <v>77</v>
      </c>
      <c r="C294" s="7">
        <v>901</v>
      </c>
      <c r="D294" s="3">
        <v>1006</v>
      </c>
      <c r="E294" s="4" t="s">
        <v>327</v>
      </c>
      <c r="F294" s="4">
        <v>240</v>
      </c>
      <c r="G294" s="74">
        <v>73</v>
      </c>
      <c r="H294" s="74">
        <v>73</v>
      </c>
    </row>
    <row r="295" spans="1:8" ht="52.8" x14ac:dyDescent="0.25">
      <c r="A295" s="72">
        <v>284</v>
      </c>
      <c r="B295" s="88" t="s">
        <v>543</v>
      </c>
      <c r="C295" s="5">
        <v>901</v>
      </c>
      <c r="D295" s="1">
        <v>1006</v>
      </c>
      <c r="E295" s="2" t="s">
        <v>328</v>
      </c>
      <c r="F295" s="2"/>
      <c r="G295" s="29">
        <f>G296+G297</f>
        <v>8270</v>
      </c>
      <c r="H295" s="29">
        <f>H296+H297</f>
        <v>8270</v>
      </c>
    </row>
    <row r="296" spans="1:8" x14ac:dyDescent="0.25">
      <c r="A296" s="72">
        <v>285</v>
      </c>
      <c r="B296" s="7" t="s">
        <v>45</v>
      </c>
      <c r="C296" s="7">
        <v>901</v>
      </c>
      <c r="D296" s="3">
        <v>1006</v>
      </c>
      <c r="E296" s="4" t="s">
        <v>328</v>
      </c>
      <c r="F296" s="4" t="s">
        <v>44</v>
      </c>
      <c r="G296" s="74">
        <v>5598</v>
      </c>
      <c r="H296" s="74">
        <v>5598</v>
      </c>
    </row>
    <row r="297" spans="1:8" ht="26.4" x14ac:dyDescent="0.25">
      <c r="A297" s="72">
        <v>286</v>
      </c>
      <c r="B297" s="7" t="s">
        <v>77</v>
      </c>
      <c r="C297" s="7">
        <v>901</v>
      </c>
      <c r="D297" s="3">
        <v>1006</v>
      </c>
      <c r="E297" s="4" t="s">
        <v>328</v>
      </c>
      <c r="F297" s="4">
        <v>240</v>
      </c>
      <c r="G297" s="74">
        <v>2672</v>
      </c>
      <c r="H297" s="74">
        <v>2672</v>
      </c>
    </row>
    <row r="298" spans="1:8" ht="15.6" x14ac:dyDescent="0.25">
      <c r="A298" s="72">
        <v>287</v>
      </c>
      <c r="B298" s="24" t="s">
        <v>34</v>
      </c>
      <c r="C298" s="5">
        <v>901</v>
      </c>
      <c r="D298" s="1">
        <v>1100</v>
      </c>
      <c r="E298" s="10"/>
      <c r="F298" s="10"/>
      <c r="G298" s="29">
        <f t="shared" ref="G298:H298" si="12">G299</f>
        <v>60010.5</v>
      </c>
      <c r="H298" s="29">
        <f t="shared" si="12"/>
        <v>63614.5</v>
      </c>
    </row>
    <row r="299" spans="1:8" x14ac:dyDescent="0.25">
      <c r="A299" s="72">
        <v>288</v>
      </c>
      <c r="B299" s="5" t="s">
        <v>41</v>
      </c>
      <c r="C299" s="5">
        <v>901</v>
      </c>
      <c r="D299" s="1">
        <v>1102</v>
      </c>
      <c r="E299" s="10"/>
      <c r="F299" s="10"/>
      <c r="G299" s="29">
        <f>G300+G314</f>
        <v>60010.5</v>
      </c>
      <c r="H299" s="29">
        <f>H300+H314</f>
        <v>63614.5</v>
      </c>
    </row>
    <row r="300" spans="1:8" ht="39.6" x14ac:dyDescent="0.25">
      <c r="A300" s="72">
        <v>289</v>
      </c>
      <c r="B300" s="28" t="s">
        <v>654</v>
      </c>
      <c r="C300" s="5">
        <v>901</v>
      </c>
      <c r="D300" s="1">
        <v>1102</v>
      </c>
      <c r="E300" s="10" t="s">
        <v>292</v>
      </c>
      <c r="F300" s="10"/>
      <c r="G300" s="29">
        <f>G301+G306+G309+G312</f>
        <v>59010.5</v>
      </c>
      <c r="H300" s="29">
        <f>H301+H306+H309+H312</f>
        <v>61614.5</v>
      </c>
    </row>
    <row r="301" spans="1:8" ht="26.4" x14ac:dyDescent="0.25">
      <c r="A301" s="72">
        <v>290</v>
      </c>
      <c r="B301" s="5" t="s">
        <v>144</v>
      </c>
      <c r="C301" s="5">
        <v>901</v>
      </c>
      <c r="D301" s="1">
        <v>1102</v>
      </c>
      <c r="E301" s="10" t="s">
        <v>311</v>
      </c>
      <c r="F301" s="10"/>
      <c r="G301" s="29">
        <f>G304+G302+G303+G305</f>
        <v>57311</v>
      </c>
      <c r="H301" s="29">
        <f>H304+H302+H303+H305</f>
        <v>59777</v>
      </c>
    </row>
    <row r="302" spans="1:8" x14ac:dyDescent="0.25">
      <c r="A302" s="72">
        <v>291</v>
      </c>
      <c r="B302" s="94" t="s">
        <v>45</v>
      </c>
      <c r="C302" s="7">
        <v>901</v>
      </c>
      <c r="D302" s="55">
        <v>1102</v>
      </c>
      <c r="E302" s="12" t="s">
        <v>311</v>
      </c>
      <c r="F302" s="4" t="s">
        <v>44</v>
      </c>
      <c r="G302" s="63">
        <v>16100</v>
      </c>
      <c r="H302" s="63">
        <v>16744</v>
      </c>
    </row>
    <row r="303" spans="1:8" ht="26.4" x14ac:dyDescent="0.25">
      <c r="A303" s="72">
        <v>292</v>
      </c>
      <c r="B303" s="94" t="s">
        <v>77</v>
      </c>
      <c r="C303" s="7">
        <v>901</v>
      </c>
      <c r="D303" s="55">
        <v>1102</v>
      </c>
      <c r="E303" s="12" t="s">
        <v>311</v>
      </c>
      <c r="F303" s="4">
        <v>240</v>
      </c>
      <c r="G303" s="63">
        <v>1994</v>
      </c>
      <c r="H303" s="63">
        <v>2200</v>
      </c>
    </row>
    <row r="304" spans="1:8" x14ac:dyDescent="0.25">
      <c r="A304" s="72">
        <v>293</v>
      </c>
      <c r="B304" s="7" t="s">
        <v>86</v>
      </c>
      <c r="C304" s="7">
        <v>901</v>
      </c>
      <c r="D304" s="3">
        <v>1102</v>
      </c>
      <c r="E304" s="12" t="s">
        <v>311</v>
      </c>
      <c r="F304" s="4" t="s">
        <v>85</v>
      </c>
      <c r="G304" s="63">
        <v>39162</v>
      </c>
      <c r="H304" s="63">
        <v>40778</v>
      </c>
    </row>
    <row r="305" spans="1:8" x14ac:dyDescent="0.25">
      <c r="A305" s="72">
        <v>294</v>
      </c>
      <c r="B305" s="94" t="s">
        <v>80</v>
      </c>
      <c r="C305" s="7">
        <v>901</v>
      </c>
      <c r="D305" s="55">
        <v>1102</v>
      </c>
      <c r="E305" s="12" t="s">
        <v>311</v>
      </c>
      <c r="F305" s="4" t="s">
        <v>79</v>
      </c>
      <c r="G305" s="63">
        <v>55</v>
      </c>
      <c r="H305" s="63">
        <v>55</v>
      </c>
    </row>
    <row r="306" spans="1:8" ht="39.6" x14ac:dyDescent="0.25">
      <c r="A306" s="72">
        <v>295</v>
      </c>
      <c r="B306" s="5" t="s">
        <v>145</v>
      </c>
      <c r="C306" s="5">
        <v>901</v>
      </c>
      <c r="D306" s="1">
        <v>1102</v>
      </c>
      <c r="E306" s="2" t="s">
        <v>294</v>
      </c>
      <c r="F306" s="2"/>
      <c r="G306" s="29">
        <f>G308+G307</f>
        <v>1612</v>
      </c>
      <c r="H306" s="29">
        <f>H308+H307</f>
        <v>1750</v>
      </c>
    </row>
    <row r="307" spans="1:8" x14ac:dyDescent="0.25">
      <c r="A307" s="72">
        <v>296</v>
      </c>
      <c r="B307" s="94" t="s">
        <v>45</v>
      </c>
      <c r="C307" s="7">
        <v>901</v>
      </c>
      <c r="D307" s="55">
        <v>1102</v>
      </c>
      <c r="E307" s="12" t="s">
        <v>294</v>
      </c>
      <c r="F307" s="4" t="s">
        <v>44</v>
      </c>
      <c r="G307" s="63">
        <v>520</v>
      </c>
      <c r="H307" s="63">
        <v>550</v>
      </c>
    </row>
    <row r="308" spans="1:8" ht="26.4" x14ac:dyDescent="0.25">
      <c r="A308" s="72">
        <v>297</v>
      </c>
      <c r="B308" s="94" t="s">
        <v>77</v>
      </c>
      <c r="C308" s="7">
        <v>901</v>
      </c>
      <c r="D308" s="3">
        <v>1102</v>
      </c>
      <c r="E308" s="12" t="s">
        <v>294</v>
      </c>
      <c r="F308" s="4" t="s">
        <v>78</v>
      </c>
      <c r="G308" s="63">
        <v>1092</v>
      </c>
      <c r="H308" s="63">
        <v>1200</v>
      </c>
    </row>
    <row r="309" spans="1:8" ht="39.6" x14ac:dyDescent="0.25">
      <c r="A309" s="72">
        <v>298</v>
      </c>
      <c r="B309" s="5" t="s">
        <v>151</v>
      </c>
      <c r="C309" s="5">
        <v>901</v>
      </c>
      <c r="D309" s="1">
        <v>1102</v>
      </c>
      <c r="E309" s="2" t="s">
        <v>312</v>
      </c>
      <c r="F309" s="2"/>
      <c r="G309" s="29">
        <f>G311+G310</f>
        <v>35</v>
      </c>
      <c r="H309" s="29">
        <f>H311+H310</f>
        <v>35</v>
      </c>
    </row>
    <row r="310" spans="1:8" x14ac:dyDescent="0.25">
      <c r="A310" s="72">
        <v>299</v>
      </c>
      <c r="B310" s="94" t="s">
        <v>45</v>
      </c>
      <c r="C310" s="7">
        <v>901</v>
      </c>
      <c r="D310" s="55">
        <v>1102</v>
      </c>
      <c r="E310" s="12" t="s">
        <v>312</v>
      </c>
      <c r="F310" s="4" t="s">
        <v>44</v>
      </c>
      <c r="G310" s="63">
        <v>10</v>
      </c>
      <c r="H310" s="63">
        <v>10</v>
      </c>
    </row>
    <row r="311" spans="1:8" ht="26.4" x14ac:dyDescent="0.25">
      <c r="A311" s="72">
        <v>300</v>
      </c>
      <c r="B311" s="94" t="s">
        <v>77</v>
      </c>
      <c r="C311" s="7">
        <v>901</v>
      </c>
      <c r="D311" s="3">
        <v>1102</v>
      </c>
      <c r="E311" s="12" t="s">
        <v>312</v>
      </c>
      <c r="F311" s="4" t="s">
        <v>78</v>
      </c>
      <c r="G311" s="63">
        <v>25</v>
      </c>
      <c r="H311" s="63">
        <v>25</v>
      </c>
    </row>
    <row r="312" spans="1:8" ht="51.6" customHeight="1" x14ac:dyDescent="0.25">
      <c r="A312" s="72">
        <v>301</v>
      </c>
      <c r="B312" s="88" t="s">
        <v>670</v>
      </c>
      <c r="C312" s="5">
        <v>901</v>
      </c>
      <c r="D312" s="54">
        <v>1102</v>
      </c>
      <c r="E312" s="10" t="s">
        <v>565</v>
      </c>
      <c r="F312" s="4"/>
      <c r="G312" s="29">
        <f>G313</f>
        <v>52.5</v>
      </c>
      <c r="H312" s="29">
        <f>H313</f>
        <v>52.5</v>
      </c>
    </row>
    <row r="313" spans="1:8" x14ac:dyDescent="0.25">
      <c r="A313" s="72">
        <v>302</v>
      </c>
      <c r="B313" s="94" t="s">
        <v>86</v>
      </c>
      <c r="C313" s="7">
        <v>901</v>
      </c>
      <c r="D313" s="55">
        <v>1102</v>
      </c>
      <c r="E313" s="12" t="s">
        <v>565</v>
      </c>
      <c r="F313" s="4" t="s">
        <v>85</v>
      </c>
      <c r="G313" s="63">
        <v>52.5</v>
      </c>
      <c r="H313" s="63">
        <v>52.5</v>
      </c>
    </row>
    <row r="314" spans="1:8" x14ac:dyDescent="0.25">
      <c r="A314" s="72">
        <v>303</v>
      </c>
      <c r="B314" s="88" t="s">
        <v>156</v>
      </c>
      <c r="C314" s="5">
        <v>901</v>
      </c>
      <c r="D314" s="54">
        <v>1102</v>
      </c>
      <c r="E314" s="2" t="s">
        <v>189</v>
      </c>
      <c r="F314" s="2"/>
      <c r="G314" s="29">
        <f>G315</f>
        <v>1000</v>
      </c>
      <c r="H314" s="29">
        <f>H315</f>
        <v>2000</v>
      </c>
    </row>
    <row r="315" spans="1:8" ht="26.4" x14ac:dyDescent="0.25">
      <c r="A315" s="72">
        <v>304</v>
      </c>
      <c r="B315" s="88" t="s">
        <v>392</v>
      </c>
      <c r="C315" s="5">
        <v>901</v>
      </c>
      <c r="D315" s="54">
        <v>1102</v>
      </c>
      <c r="E315" s="10" t="s">
        <v>391</v>
      </c>
      <c r="F315" s="4"/>
      <c r="G315" s="29">
        <f>G316</f>
        <v>1000</v>
      </c>
      <c r="H315" s="29">
        <f>H316</f>
        <v>2000</v>
      </c>
    </row>
    <row r="316" spans="1:8" x14ac:dyDescent="0.25">
      <c r="A316" s="72">
        <v>305</v>
      </c>
      <c r="B316" s="94" t="s">
        <v>52</v>
      </c>
      <c r="C316" s="7">
        <v>901</v>
      </c>
      <c r="D316" s="55">
        <v>1102</v>
      </c>
      <c r="E316" s="12" t="s">
        <v>391</v>
      </c>
      <c r="F316" s="4" t="s">
        <v>51</v>
      </c>
      <c r="G316" s="63">
        <v>1000</v>
      </c>
      <c r="H316" s="63">
        <v>2000</v>
      </c>
    </row>
    <row r="317" spans="1:8" ht="15.6" x14ac:dyDescent="0.25">
      <c r="A317" s="72">
        <v>306</v>
      </c>
      <c r="B317" s="24" t="s">
        <v>71</v>
      </c>
      <c r="C317" s="5">
        <v>901</v>
      </c>
      <c r="D317" s="1">
        <v>1200</v>
      </c>
      <c r="E317" s="12"/>
      <c r="F317" s="30"/>
      <c r="G317" s="29">
        <f t="shared" ref="G317:H320" si="13">G318</f>
        <v>570</v>
      </c>
      <c r="H317" s="29">
        <f t="shared" si="13"/>
        <v>600</v>
      </c>
    </row>
    <row r="318" spans="1:8" x14ac:dyDescent="0.25">
      <c r="A318" s="72">
        <v>307</v>
      </c>
      <c r="B318" s="88" t="s">
        <v>102</v>
      </c>
      <c r="C318" s="5">
        <v>901</v>
      </c>
      <c r="D318" s="1">
        <v>1202</v>
      </c>
      <c r="E318" s="10"/>
      <c r="F318" s="41"/>
      <c r="G318" s="29">
        <f t="shared" si="13"/>
        <v>570</v>
      </c>
      <c r="H318" s="29">
        <f t="shared" si="13"/>
        <v>600</v>
      </c>
    </row>
    <row r="319" spans="1:8" x14ac:dyDescent="0.25">
      <c r="A319" s="72">
        <v>308</v>
      </c>
      <c r="B319" s="5" t="s">
        <v>156</v>
      </c>
      <c r="C319" s="5">
        <v>901</v>
      </c>
      <c r="D319" s="1">
        <v>1202</v>
      </c>
      <c r="E319" s="2" t="s">
        <v>189</v>
      </c>
      <c r="F319" s="2"/>
      <c r="G319" s="29">
        <f t="shared" si="13"/>
        <v>570</v>
      </c>
      <c r="H319" s="29">
        <f t="shared" si="13"/>
        <v>600</v>
      </c>
    </row>
    <row r="320" spans="1:8" ht="25.05" customHeight="1" x14ac:dyDescent="0.25">
      <c r="A320" s="72">
        <v>309</v>
      </c>
      <c r="B320" s="95" t="s">
        <v>70</v>
      </c>
      <c r="C320" s="5">
        <v>901</v>
      </c>
      <c r="D320" s="1">
        <v>1202</v>
      </c>
      <c r="E320" s="10" t="s">
        <v>313</v>
      </c>
      <c r="F320" s="41"/>
      <c r="G320" s="29">
        <f t="shared" si="13"/>
        <v>570</v>
      </c>
      <c r="H320" s="29">
        <f t="shared" si="13"/>
        <v>600</v>
      </c>
    </row>
    <row r="321" spans="1:8" ht="43.05" customHeight="1" x14ac:dyDescent="0.25">
      <c r="A321" s="72">
        <v>310</v>
      </c>
      <c r="B321" s="7" t="s">
        <v>518</v>
      </c>
      <c r="C321" s="7">
        <v>901</v>
      </c>
      <c r="D321" s="3">
        <v>1202</v>
      </c>
      <c r="E321" s="12" t="s">
        <v>313</v>
      </c>
      <c r="F321" s="4" t="s">
        <v>56</v>
      </c>
      <c r="G321" s="31">
        <v>570</v>
      </c>
      <c r="H321" s="31">
        <v>600</v>
      </c>
    </row>
    <row r="322" spans="1:8" ht="31.2" x14ac:dyDescent="0.3">
      <c r="A322" s="72">
        <v>311</v>
      </c>
      <c r="B322" s="51" t="s">
        <v>520</v>
      </c>
      <c r="C322" s="5">
        <v>901</v>
      </c>
      <c r="D322" s="1">
        <v>1300</v>
      </c>
      <c r="E322" s="10"/>
      <c r="F322" s="10"/>
      <c r="G322" s="29">
        <f t="shared" ref="G322:H325" si="14">G323</f>
        <v>4.8</v>
      </c>
      <c r="H322" s="29">
        <f t="shared" si="14"/>
        <v>1.9</v>
      </c>
    </row>
    <row r="323" spans="1:8" ht="26.4" x14ac:dyDescent="0.25">
      <c r="A323" s="72">
        <v>312</v>
      </c>
      <c r="B323" s="8" t="s">
        <v>521</v>
      </c>
      <c r="C323" s="5">
        <v>901</v>
      </c>
      <c r="D323" s="1">
        <v>1301</v>
      </c>
      <c r="E323" s="2"/>
      <c r="F323" s="2"/>
      <c r="G323" s="29">
        <f t="shared" si="14"/>
        <v>4.8</v>
      </c>
      <c r="H323" s="29">
        <f t="shared" si="14"/>
        <v>1.9</v>
      </c>
    </row>
    <row r="324" spans="1:8" ht="26.4" x14ac:dyDescent="0.25">
      <c r="A324" s="72">
        <v>313</v>
      </c>
      <c r="B324" s="28" t="s">
        <v>661</v>
      </c>
      <c r="C324" s="5">
        <v>901</v>
      </c>
      <c r="D324" s="1">
        <v>1301</v>
      </c>
      <c r="E324" s="2" t="s">
        <v>252</v>
      </c>
      <c r="F324" s="2"/>
      <c r="G324" s="29">
        <f t="shared" si="14"/>
        <v>4.8</v>
      </c>
      <c r="H324" s="29">
        <f t="shared" si="14"/>
        <v>1.9</v>
      </c>
    </row>
    <row r="325" spans="1:8" ht="39.6" x14ac:dyDescent="0.25">
      <c r="A325" s="72">
        <v>314</v>
      </c>
      <c r="B325" s="5" t="s">
        <v>110</v>
      </c>
      <c r="C325" s="5">
        <v>901</v>
      </c>
      <c r="D325" s="1">
        <v>1301</v>
      </c>
      <c r="E325" s="2" t="s">
        <v>314</v>
      </c>
      <c r="F325" s="2"/>
      <c r="G325" s="29">
        <f t="shared" si="14"/>
        <v>4.8</v>
      </c>
      <c r="H325" s="29">
        <f t="shared" si="14"/>
        <v>1.9</v>
      </c>
    </row>
    <row r="326" spans="1:8" x14ac:dyDescent="0.25">
      <c r="A326" s="72">
        <v>315</v>
      </c>
      <c r="B326" s="7" t="s">
        <v>83</v>
      </c>
      <c r="C326" s="7">
        <v>901</v>
      </c>
      <c r="D326" s="3">
        <v>1301</v>
      </c>
      <c r="E326" s="4" t="s">
        <v>314</v>
      </c>
      <c r="F326" s="4" t="s">
        <v>82</v>
      </c>
      <c r="G326" s="31">
        <v>4.8</v>
      </c>
      <c r="H326" s="31">
        <v>1.9</v>
      </c>
    </row>
    <row r="327" spans="1:8" ht="62.4" x14ac:dyDescent="0.25">
      <c r="A327" s="72">
        <v>316</v>
      </c>
      <c r="B327" s="129" t="s">
        <v>626</v>
      </c>
      <c r="C327" s="28">
        <v>902</v>
      </c>
      <c r="D327" s="1"/>
      <c r="E327" s="2"/>
      <c r="F327" s="2"/>
      <c r="G327" s="40">
        <f>G328+G353+G334</f>
        <v>14074</v>
      </c>
      <c r="H327" s="40">
        <f>H328+H353+H334</f>
        <v>14280.3</v>
      </c>
    </row>
    <row r="328" spans="1:8" ht="15.6" x14ac:dyDescent="0.25">
      <c r="A328" s="72">
        <v>317</v>
      </c>
      <c r="B328" s="24" t="s">
        <v>4</v>
      </c>
      <c r="C328" s="28">
        <v>902</v>
      </c>
      <c r="D328" s="1">
        <v>100</v>
      </c>
      <c r="E328" s="2"/>
      <c r="F328" s="2"/>
      <c r="G328" s="40">
        <f t="shared" ref="G328:H330" si="15">G329</f>
        <v>10045</v>
      </c>
      <c r="H328" s="40">
        <f t="shared" si="15"/>
        <v>10450</v>
      </c>
    </row>
    <row r="329" spans="1:8" x14ac:dyDescent="0.25">
      <c r="A329" s="72">
        <v>318</v>
      </c>
      <c r="B329" s="5" t="s">
        <v>25</v>
      </c>
      <c r="C329" s="5">
        <v>902</v>
      </c>
      <c r="D329" s="1">
        <v>113</v>
      </c>
      <c r="E329" s="2"/>
      <c r="F329" s="2"/>
      <c r="G329" s="40">
        <f t="shared" si="15"/>
        <v>10045</v>
      </c>
      <c r="H329" s="40">
        <f t="shared" si="15"/>
        <v>10450</v>
      </c>
    </row>
    <row r="330" spans="1:8" ht="39.6" x14ac:dyDescent="0.25">
      <c r="A330" s="72">
        <v>319</v>
      </c>
      <c r="B330" s="28" t="s">
        <v>656</v>
      </c>
      <c r="C330" s="28">
        <v>902</v>
      </c>
      <c r="D330" s="9">
        <v>113</v>
      </c>
      <c r="E330" s="10" t="s">
        <v>258</v>
      </c>
      <c r="F330" s="10"/>
      <c r="G330" s="29">
        <f t="shared" si="15"/>
        <v>10045</v>
      </c>
      <c r="H330" s="29">
        <f t="shared" si="15"/>
        <v>10450</v>
      </c>
    </row>
    <row r="331" spans="1:8" ht="26.4" x14ac:dyDescent="0.25">
      <c r="A331" s="72">
        <v>320</v>
      </c>
      <c r="B331" s="5" t="s">
        <v>109</v>
      </c>
      <c r="C331" s="28">
        <v>902</v>
      </c>
      <c r="D331" s="1">
        <v>113</v>
      </c>
      <c r="E331" s="2" t="s">
        <v>320</v>
      </c>
      <c r="F331" s="2"/>
      <c r="G331" s="29">
        <f>G332+G333</f>
        <v>10045</v>
      </c>
      <c r="H331" s="29">
        <f>H332+H333</f>
        <v>10450</v>
      </c>
    </row>
    <row r="332" spans="1:8" ht="26.4" x14ac:dyDescent="0.25">
      <c r="A332" s="72">
        <v>321</v>
      </c>
      <c r="B332" s="7" t="s">
        <v>81</v>
      </c>
      <c r="C332" s="43">
        <v>902</v>
      </c>
      <c r="D332" s="3">
        <v>113</v>
      </c>
      <c r="E332" s="137" t="s">
        <v>320</v>
      </c>
      <c r="F332" s="4" t="s">
        <v>50</v>
      </c>
      <c r="G332" s="63">
        <v>9670</v>
      </c>
      <c r="H332" s="63">
        <v>10060</v>
      </c>
    </row>
    <row r="333" spans="1:8" ht="26.4" x14ac:dyDescent="0.25">
      <c r="A333" s="72">
        <v>322</v>
      </c>
      <c r="B333" s="7" t="s">
        <v>77</v>
      </c>
      <c r="C333" s="43">
        <v>902</v>
      </c>
      <c r="D333" s="3">
        <v>113</v>
      </c>
      <c r="E333" s="137" t="s">
        <v>320</v>
      </c>
      <c r="F333" s="4">
        <v>240</v>
      </c>
      <c r="G333" s="63">
        <v>375</v>
      </c>
      <c r="H333" s="63">
        <v>390</v>
      </c>
    </row>
    <row r="334" spans="1:8" ht="15.6" x14ac:dyDescent="0.25">
      <c r="A334" s="72">
        <v>323</v>
      </c>
      <c r="B334" s="93" t="s">
        <v>11</v>
      </c>
      <c r="C334" s="28">
        <v>902</v>
      </c>
      <c r="D334" s="54">
        <v>400</v>
      </c>
      <c r="E334" s="4"/>
      <c r="F334" s="4"/>
      <c r="G334" s="29">
        <f>G335+G339</f>
        <v>2199</v>
      </c>
      <c r="H334" s="29">
        <f>H335+H339</f>
        <v>2500.3000000000002</v>
      </c>
    </row>
    <row r="335" spans="1:8" x14ac:dyDescent="0.25">
      <c r="A335" s="72">
        <v>324</v>
      </c>
      <c r="B335" s="88" t="s">
        <v>57</v>
      </c>
      <c r="C335" s="28">
        <v>902</v>
      </c>
      <c r="D335" s="54">
        <v>409</v>
      </c>
      <c r="E335" s="2"/>
      <c r="F335" s="2"/>
      <c r="G335" s="29">
        <f t="shared" ref="G335:H337" si="16">G336</f>
        <v>200</v>
      </c>
      <c r="H335" s="29">
        <f t="shared" si="16"/>
        <v>200</v>
      </c>
    </row>
    <row r="336" spans="1:8" ht="39.6" x14ac:dyDescent="0.25">
      <c r="A336" s="72">
        <v>325</v>
      </c>
      <c r="B336" s="95" t="s">
        <v>656</v>
      </c>
      <c r="C336" s="28">
        <v>902</v>
      </c>
      <c r="D336" s="54">
        <v>409</v>
      </c>
      <c r="E336" s="10" t="s">
        <v>258</v>
      </c>
      <c r="F336" s="10"/>
      <c r="G336" s="29">
        <f t="shared" si="16"/>
        <v>200</v>
      </c>
      <c r="H336" s="29">
        <f t="shared" si="16"/>
        <v>200</v>
      </c>
    </row>
    <row r="337" spans="1:8" ht="52.8" x14ac:dyDescent="0.25">
      <c r="A337" s="72">
        <v>326</v>
      </c>
      <c r="B337" s="88" t="s">
        <v>118</v>
      </c>
      <c r="C337" s="28">
        <v>902</v>
      </c>
      <c r="D337" s="54">
        <v>409</v>
      </c>
      <c r="E337" s="10" t="s">
        <v>273</v>
      </c>
      <c r="F337" s="10"/>
      <c r="G337" s="29">
        <f t="shared" si="16"/>
        <v>200</v>
      </c>
      <c r="H337" s="29">
        <f t="shared" si="16"/>
        <v>200</v>
      </c>
    </row>
    <row r="338" spans="1:8" ht="26.4" x14ac:dyDescent="0.25">
      <c r="A338" s="72">
        <v>327</v>
      </c>
      <c r="B338" s="94" t="s">
        <v>77</v>
      </c>
      <c r="C338" s="43">
        <v>902</v>
      </c>
      <c r="D338" s="55">
        <v>409</v>
      </c>
      <c r="E338" s="12" t="s">
        <v>273</v>
      </c>
      <c r="F338" s="12" t="s">
        <v>78</v>
      </c>
      <c r="G338" s="31">
        <v>200</v>
      </c>
      <c r="H338" s="31">
        <v>200</v>
      </c>
    </row>
    <row r="339" spans="1:8" x14ac:dyDescent="0.25">
      <c r="A339" s="72">
        <v>328</v>
      </c>
      <c r="B339" s="5" t="s">
        <v>67</v>
      </c>
      <c r="C339" s="5">
        <v>902</v>
      </c>
      <c r="D339" s="1">
        <v>412</v>
      </c>
      <c r="E339" s="2"/>
      <c r="F339" s="4"/>
      <c r="G339" s="29">
        <f>G340</f>
        <v>1999</v>
      </c>
      <c r="H339" s="29">
        <f>H340</f>
        <v>2300.3000000000002</v>
      </c>
    </row>
    <row r="340" spans="1:8" ht="39.6" x14ac:dyDescent="0.25">
      <c r="A340" s="72">
        <v>329</v>
      </c>
      <c r="B340" s="28" t="s">
        <v>656</v>
      </c>
      <c r="C340" s="28">
        <v>902</v>
      </c>
      <c r="D340" s="9">
        <v>412</v>
      </c>
      <c r="E340" s="10" t="s">
        <v>258</v>
      </c>
      <c r="F340" s="10"/>
      <c r="G340" s="29">
        <f>G341+G343+G347+G345+G351+G349</f>
        <v>1999</v>
      </c>
      <c r="H340" s="29">
        <f>H341+H343+H347+H345+H351+H349</f>
        <v>2300.3000000000002</v>
      </c>
    </row>
    <row r="341" spans="1:8" ht="41.1" customHeight="1" x14ac:dyDescent="0.25">
      <c r="A341" s="72">
        <v>330</v>
      </c>
      <c r="B341" s="88" t="s">
        <v>181</v>
      </c>
      <c r="C341" s="28">
        <v>902</v>
      </c>
      <c r="D341" s="9">
        <v>412</v>
      </c>
      <c r="E341" s="10" t="s">
        <v>272</v>
      </c>
      <c r="F341" s="10"/>
      <c r="G341" s="29">
        <f>G342</f>
        <v>500</v>
      </c>
      <c r="H341" s="29">
        <f>H342</f>
        <v>600</v>
      </c>
    </row>
    <row r="342" spans="1:8" ht="26.4" x14ac:dyDescent="0.25">
      <c r="A342" s="72">
        <v>331</v>
      </c>
      <c r="B342" s="7" t="s">
        <v>77</v>
      </c>
      <c r="C342" s="43">
        <v>902</v>
      </c>
      <c r="D342" s="11">
        <v>412</v>
      </c>
      <c r="E342" s="12" t="s">
        <v>272</v>
      </c>
      <c r="F342" s="12" t="s">
        <v>78</v>
      </c>
      <c r="G342" s="63">
        <v>500</v>
      </c>
      <c r="H342" s="63">
        <v>600</v>
      </c>
    </row>
    <row r="343" spans="1:8" ht="60" customHeight="1" x14ac:dyDescent="0.25">
      <c r="A343" s="72">
        <v>332</v>
      </c>
      <c r="B343" s="5" t="s">
        <v>118</v>
      </c>
      <c r="C343" s="28">
        <v>902</v>
      </c>
      <c r="D343" s="9">
        <v>412</v>
      </c>
      <c r="E343" s="10" t="s">
        <v>273</v>
      </c>
      <c r="F343" s="10"/>
      <c r="G343" s="29">
        <f>G344</f>
        <v>300</v>
      </c>
      <c r="H343" s="29">
        <f>H344</f>
        <v>400</v>
      </c>
    </row>
    <row r="344" spans="1:8" ht="26.4" x14ac:dyDescent="0.25">
      <c r="A344" s="72">
        <v>333</v>
      </c>
      <c r="B344" s="7" t="s">
        <v>77</v>
      </c>
      <c r="C344" s="43">
        <v>902</v>
      </c>
      <c r="D344" s="11">
        <v>412</v>
      </c>
      <c r="E344" s="12" t="s">
        <v>273</v>
      </c>
      <c r="F344" s="12" t="s">
        <v>78</v>
      </c>
      <c r="G344" s="63">
        <v>300</v>
      </c>
      <c r="H344" s="63">
        <v>400</v>
      </c>
    </row>
    <row r="345" spans="1:8" ht="52.8" x14ac:dyDescent="0.25">
      <c r="A345" s="72">
        <v>334</v>
      </c>
      <c r="B345" s="88" t="s">
        <v>601</v>
      </c>
      <c r="C345" s="28">
        <v>902</v>
      </c>
      <c r="D345" s="90">
        <v>412</v>
      </c>
      <c r="E345" s="10" t="s">
        <v>600</v>
      </c>
      <c r="F345" s="10"/>
      <c r="G345" s="29">
        <f>G346</f>
        <v>100</v>
      </c>
      <c r="H345" s="29">
        <f>H346</f>
        <v>150</v>
      </c>
    </row>
    <row r="346" spans="1:8" ht="26.4" x14ac:dyDescent="0.25">
      <c r="A346" s="72">
        <v>335</v>
      </c>
      <c r="B346" s="94" t="s">
        <v>77</v>
      </c>
      <c r="C346" s="43">
        <v>902</v>
      </c>
      <c r="D346" s="91">
        <v>412</v>
      </c>
      <c r="E346" s="12" t="s">
        <v>600</v>
      </c>
      <c r="F346" s="12" t="s">
        <v>78</v>
      </c>
      <c r="G346" s="63">
        <v>100</v>
      </c>
      <c r="H346" s="63">
        <v>150</v>
      </c>
    </row>
    <row r="347" spans="1:8" ht="52.8" x14ac:dyDescent="0.25">
      <c r="A347" s="72">
        <v>336</v>
      </c>
      <c r="B347" s="5" t="s">
        <v>334</v>
      </c>
      <c r="C347" s="28">
        <v>902</v>
      </c>
      <c r="D347" s="9">
        <v>412</v>
      </c>
      <c r="E347" s="10" t="s">
        <v>657</v>
      </c>
      <c r="F347" s="10"/>
      <c r="G347" s="29">
        <f>G348</f>
        <v>199</v>
      </c>
      <c r="H347" s="29">
        <f>H348</f>
        <v>250.3</v>
      </c>
    </row>
    <row r="348" spans="1:8" ht="26.4" x14ac:dyDescent="0.25">
      <c r="A348" s="72">
        <v>337</v>
      </c>
      <c r="B348" s="7" t="s">
        <v>77</v>
      </c>
      <c r="C348" s="43">
        <v>902</v>
      </c>
      <c r="D348" s="11">
        <v>412</v>
      </c>
      <c r="E348" s="12" t="s">
        <v>657</v>
      </c>
      <c r="F348" s="12" t="s">
        <v>78</v>
      </c>
      <c r="G348" s="63">
        <v>199</v>
      </c>
      <c r="H348" s="63">
        <v>250.3</v>
      </c>
    </row>
    <row r="349" spans="1:8" ht="26.4" x14ac:dyDescent="0.25">
      <c r="A349" s="72">
        <v>338</v>
      </c>
      <c r="B349" s="95" t="s">
        <v>117</v>
      </c>
      <c r="C349" s="28">
        <v>902</v>
      </c>
      <c r="D349" s="90">
        <v>412</v>
      </c>
      <c r="E349" s="85" t="s">
        <v>333</v>
      </c>
      <c r="F349" s="85"/>
      <c r="G349" s="29">
        <f>G350</f>
        <v>600</v>
      </c>
      <c r="H349" s="29">
        <f>H350</f>
        <v>600</v>
      </c>
    </row>
    <row r="350" spans="1:8" ht="26.4" x14ac:dyDescent="0.25">
      <c r="A350" s="72">
        <v>339</v>
      </c>
      <c r="B350" s="94" t="s">
        <v>77</v>
      </c>
      <c r="C350" s="43">
        <v>902</v>
      </c>
      <c r="D350" s="91">
        <v>412</v>
      </c>
      <c r="E350" s="12" t="s">
        <v>333</v>
      </c>
      <c r="F350" s="12" t="s">
        <v>78</v>
      </c>
      <c r="G350" s="63">
        <v>600</v>
      </c>
      <c r="H350" s="63">
        <v>600</v>
      </c>
    </row>
    <row r="351" spans="1:8" x14ac:dyDescent="0.25">
      <c r="A351" s="72">
        <v>340</v>
      </c>
      <c r="B351" s="88" t="s">
        <v>442</v>
      </c>
      <c r="C351" s="43">
        <v>902</v>
      </c>
      <c r="D351" s="90">
        <v>412</v>
      </c>
      <c r="E351" s="85" t="s">
        <v>658</v>
      </c>
      <c r="F351" s="2"/>
      <c r="G351" s="29">
        <f t="shared" ref="G351:H351" si="17">G352</f>
        <v>300</v>
      </c>
      <c r="H351" s="29">
        <f t="shared" si="17"/>
        <v>300</v>
      </c>
    </row>
    <row r="352" spans="1:8" ht="26.4" x14ac:dyDescent="0.25">
      <c r="A352" s="72">
        <v>341</v>
      </c>
      <c r="B352" s="94" t="s">
        <v>77</v>
      </c>
      <c r="C352" s="43">
        <v>902</v>
      </c>
      <c r="D352" s="91">
        <v>412</v>
      </c>
      <c r="E352" s="12" t="s">
        <v>658</v>
      </c>
      <c r="F352" s="4">
        <v>240</v>
      </c>
      <c r="G352" s="63">
        <v>300</v>
      </c>
      <c r="H352" s="63">
        <v>300</v>
      </c>
    </row>
    <row r="353" spans="1:8" ht="15.6" x14ac:dyDescent="0.25">
      <c r="A353" s="72">
        <v>342</v>
      </c>
      <c r="B353" s="24" t="s">
        <v>13</v>
      </c>
      <c r="C353" s="32" t="s">
        <v>475</v>
      </c>
      <c r="D353" s="32" t="s">
        <v>474</v>
      </c>
      <c r="E353" s="12"/>
      <c r="F353" s="12"/>
      <c r="G353" s="29">
        <f>G354</f>
        <v>1830</v>
      </c>
      <c r="H353" s="29">
        <f>H354</f>
        <v>1330</v>
      </c>
    </row>
    <row r="354" spans="1:8" x14ac:dyDescent="0.25">
      <c r="A354" s="72">
        <v>343</v>
      </c>
      <c r="B354" s="88" t="s">
        <v>14</v>
      </c>
      <c r="C354" s="32" t="s">
        <v>475</v>
      </c>
      <c r="D354" s="32" t="s">
        <v>544</v>
      </c>
      <c r="E354" s="12"/>
      <c r="F354" s="12"/>
      <c r="G354" s="29">
        <f>G359+G355</f>
        <v>1830</v>
      </c>
      <c r="H354" s="29">
        <f>H359+H355</f>
        <v>1330</v>
      </c>
    </row>
    <row r="355" spans="1:8" ht="52.8" x14ac:dyDescent="0.25">
      <c r="A355" s="72">
        <v>344</v>
      </c>
      <c r="B355" s="88" t="s">
        <v>588</v>
      </c>
      <c r="C355" s="32" t="s">
        <v>475</v>
      </c>
      <c r="D355" s="54">
        <v>501</v>
      </c>
      <c r="E355" s="2" t="s">
        <v>201</v>
      </c>
      <c r="F355" s="2"/>
      <c r="G355" s="29">
        <f t="shared" ref="G355:H357" si="18">G356</f>
        <v>1000</v>
      </c>
      <c r="H355" s="29">
        <f t="shared" si="18"/>
        <v>500</v>
      </c>
    </row>
    <row r="356" spans="1:8" ht="39.6" x14ac:dyDescent="0.25">
      <c r="A356" s="72">
        <v>345</v>
      </c>
      <c r="B356" s="88" t="s">
        <v>318</v>
      </c>
      <c r="C356" s="32" t="s">
        <v>475</v>
      </c>
      <c r="D356" s="54">
        <v>501</v>
      </c>
      <c r="E356" s="2" t="s">
        <v>200</v>
      </c>
      <c r="F356" s="2"/>
      <c r="G356" s="29">
        <f t="shared" si="18"/>
        <v>1000</v>
      </c>
      <c r="H356" s="29">
        <f t="shared" si="18"/>
        <v>500</v>
      </c>
    </row>
    <row r="357" spans="1:8" ht="39.6" x14ac:dyDescent="0.25">
      <c r="A357" s="72">
        <v>346</v>
      </c>
      <c r="B357" s="88" t="s">
        <v>625</v>
      </c>
      <c r="C357" s="32" t="s">
        <v>475</v>
      </c>
      <c r="D357" s="54">
        <v>501</v>
      </c>
      <c r="E357" s="2" t="s">
        <v>533</v>
      </c>
      <c r="F357" s="2"/>
      <c r="G357" s="29">
        <f t="shared" si="18"/>
        <v>1000</v>
      </c>
      <c r="H357" s="29">
        <f t="shared" si="18"/>
        <v>500</v>
      </c>
    </row>
    <row r="358" spans="1:8" x14ac:dyDescent="0.25">
      <c r="A358" s="72">
        <v>347</v>
      </c>
      <c r="B358" s="94" t="s">
        <v>444</v>
      </c>
      <c r="C358" s="52" t="s">
        <v>475</v>
      </c>
      <c r="D358" s="55">
        <v>501</v>
      </c>
      <c r="E358" s="4" t="s">
        <v>533</v>
      </c>
      <c r="F358" s="4" t="s">
        <v>58</v>
      </c>
      <c r="G358" s="63">
        <v>1000</v>
      </c>
      <c r="H358" s="63">
        <v>500</v>
      </c>
    </row>
    <row r="359" spans="1:8" x14ac:dyDescent="0.25">
      <c r="A359" s="72">
        <v>348</v>
      </c>
      <c r="B359" s="5" t="s">
        <v>156</v>
      </c>
      <c r="C359" s="32" t="s">
        <v>475</v>
      </c>
      <c r="D359" s="32" t="s">
        <v>544</v>
      </c>
      <c r="E359" s="10" t="s">
        <v>189</v>
      </c>
      <c r="F359" s="12"/>
      <c r="G359" s="29">
        <f>G360</f>
        <v>830</v>
      </c>
      <c r="H359" s="29">
        <f>H360</f>
        <v>830</v>
      </c>
    </row>
    <row r="360" spans="1:8" ht="26.4" x14ac:dyDescent="0.25">
      <c r="A360" s="72">
        <v>349</v>
      </c>
      <c r="B360" s="88" t="s">
        <v>538</v>
      </c>
      <c r="C360" s="32" t="s">
        <v>475</v>
      </c>
      <c r="D360" s="54">
        <v>501</v>
      </c>
      <c r="E360" s="2" t="s">
        <v>537</v>
      </c>
      <c r="F360" s="4"/>
      <c r="G360" s="29">
        <f>G361+G362+G363</f>
        <v>830</v>
      </c>
      <c r="H360" s="29">
        <f>H361+H362+H363</f>
        <v>830</v>
      </c>
    </row>
    <row r="361" spans="1:8" ht="26.4" x14ac:dyDescent="0.25">
      <c r="A361" s="72">
        <v>350</v>
      </c>
      <c r="B361" s="94" t="s">
        <v>77</v>
      </c>
      <c r="C361" s="52" t="s">
        <v>475</v>
      </c>
      <c r="D361" s="55">
        <v>501</v>
      </c>
      <c r="E361" s="4" t="s">
        <v>537</v>
      </c>
      <c r="F361" s="4" t="s">
        <v>78</v>
      </c>
      <c r="G361" s="63">
        <v>800</v>
      </c>
      <c r="H361" s="63">
        <v>800</v>
      </c>
    </row>
    <row r="362" spans="1:8" x14ac:dyDescent="0.25">
      <c r="A362" s="72">
        <v>351</v>
      </c>
      <c r="B362" s="94" t="s">
        <v>54</v>
      </c>
      <c r="C362" s="52" t="s">
        <v>475</v>
      </c>
      <c r="D362" s="55">
        <v>501</v>
      </c>
      <c r="E362" s="4" t="s">
        <v>537</v>
      </c>
      <c r="F362" s="4" t="s">
        <v>53</v>
      </c>
      <c r="G362" s="63">
        <v>15</v>
      </c>
      <c r="H362" s="63">
        <v>15</v>
      </c>
    </row>
    <row r="363" spans="1:8" x14ac:dyDescent="0.25">
      <c r="A363" s="72">
        <v>352</v>
      </c>
      <c r="B363" s="94" t="s">
        <v>80</v>
      </c>
      <c r="C363" s="52" t="s">
        <v>475</v>
      </c>
      <c r="D363" s="55">
        <v>501</v>
      </c>
      <c r="E363" s="4" t="s">
        <v>537</v>
      </c>
      <c r="F363" s="4" t="s">
        <v>79</v>
      </c>
      <c r="G363" s="63">
        <v>15</v>
      </c>
      <c r="H363" s="63">
        <v>15</v>
      </c>
    </row>
    <row r="364" spans="1:8" ht="31.2" x14ac:dyDescent="0.25">
      <c r="A364" s="72">
        <v>353</v>
      </c>
      <c r="B364" s="24" t="s">
        <v>60</v>
      </c>
      <c r="C364" s="28">
        <v>906</v>
      </c>
      <c r="D364" s="3"/>
      <c r="E364" s="4"/>
      <c r="F364" s="4"/>
      <c r="G364" s="40">
        <f>G369+G495+G490+G365</f>
        <v>1094780.1000000001</v>
      </c>
      <c r="H364" s="40">
        <f>H369+H495+H490+H365</f>
        <v>1080236</v>
      </c>
    </row>
    <row r="365" spans="1:8" ht="15.6" x14ac:dyDescent="0.25">
      <c r="A365" s="72">
        <v>354</v>
      </c>
      <c r="B365" s="93" t="s">
        <v>18</v>
      </c>
      <c r="C365" s="28">
        <v>906</v>
      </c>
      <c r="D365" s="54">
        <v>600</v>
      </c>
      <c r="E365" s="4"/>
      <c r="F365" s="4"/>
      <c r="G365" s="40">
        <f t="shared" ref="G365:H367" si="19">G366</f>
        <v>30</v>
      </c>
      <c r="H365" s="40">
        <f t="shared" si="19"/>
        <v>30</v>
      </c>
    </row>
    <row r="366" spans="1:8" x14ac:dyDescent="0.25">
      <c r="A366" s="72">
        <v>355</v>
      </c>
      <c r="B366" s="88" t="s">
        <v>443</v>
      </c>
      <c r="C366" s="28">
        <v>906</v>
      </c>
      <c r="D366" s="54">
        <v>605</v>
      </c>
      <c r="E366" s="4"/>
      <c r="F366" s="4"/>
      <c r="G366" s="40">
        <f t="shared" si="19"/>
        <v>30</v>
      </c>
      <c r="H366" s="40">
        <f t="shared" si="19"/>
        <v>30</v>
      </c>
    </row>
    <row r="367" spans="1:8" x14ac:dyDescent="0.25">
      <c r="A367" s="72">
        <v>356</v>
      </c>
      <c r="B367" s="88" t="s">
        <v>353</v>
      </c>
      <c r="C367" s="28">
        <v>906</v>
      </c>
      <c r="D367" s="54">
        <v>605</v>
      </c>
      <c r="E367" s="32" t="s">
        <v>385</v>
      </c>
      <c r="F367" s="2"/>
      <c r="G367" s="40">
        <f t="shared" si="19"/>
        <v>30</v>
      </c>
      <c r="H367" s="40">
        <f t="shared" si="19"/>
        <v>30</v>
      </c>
    </row>
    <row r="368" spans="1:8" ht="26.4" x14ac:dyDescent="0.25">
      <c r="A368" s="72">
        <v>357</v>
      </c>
      <c r="B368" s="94" t="s">
        <v>77</v>
      </c>
      <c r="C368" s="43">
        <v>906</v>
      </c>
      <c r="D368" s="55">
        <v>605</v>
      </c>
      <c r="E368" s="52" t="s">
        <v>385</v>
      </c>
      <c r="F368" s="4">
        <v>240</v>
      </c>
      <c r="G368" s="125">
        <v>30</v>
      </c>
      <c r="H368" s="125">
        <v>30</v>
      </c>
    </row>
    <row r="369" spans="1:8" ht="15.6" x14ac:dyDescent="0.25">
      <c r="A369" s="72">
        <v>358</v>
      </c>
      <c r="B369" s="24" t="s">
        <v>19</v>
      </c>
      <c r="C369" s="28">
        <v>906</v>
      </c>
      <c r="D369" s="1">
        <v>700</v>
      </c>
      <c r="E369" s="2"/>
      <c r="F369" s="2"/>
      <c r="G369" s="29">
        <f>G370+G398+G438+G452+G425</f>
        <v>1066424.1000000001</v>
      </c>
      <c r="H369" s="29">
        <f>H370+H398+H438+H452+H425</f>
        <v>1050660</v>
      </c>
    </row>
    <row r="370" spans="1:8" x14ac:dyDescent="0.25">
      <c r="A370" s="72">
        <v>359</v>
      </c>
      <c r="B370" s="5" t="s">
        <v>20</v>
      </c>
      <c r="C370" s="28">
        <v>906</v>
      </c>
      <c r="D370" s="1">
        <v>701</v>
      </c>
      <c r="E370" s="2"/>
      <c r="F370" s="2"/>
      <c r="G370" s="29">
        <f>G395+G371</f>
        <v>378242</v>
      </c>
      <c r="H370" s="29">
        <f>H395+H371</f>
        <v>338991</v>
      </c>
    </row>
    <row r="371" spans="1:8" ht="39.6" x14ac:dyDescent="0.25">
      <c r="A371" s="72">
        <v>360</v>
      </c>
      <c r="B371" s="28" t="s">
        <v>684</v>
      </c>
      <c r="C371" s="28">
        <v>906</v>
      </c>
      <c r="D371" s="1">
        <v>701</v>
      </c>
      <c r="E371" s="2" t="s">
        <v>279</v>
      </c>
      <c r="F371" s="2"/>
      <c r="G371" s="29">
        <f>G372+G383+G392</f>
        <v>374052</v>
      </c>
      <c r="H371" s="29">
        <f>H372+H383+H392</f>
        <v>334791</v>
      </c>
    </row>
    <row r="372" spans="1:8" ht="26.4" x14ac:dyDescent="0.25">
      <c r="A372" s="72">
        <v>361</v>
      </c>
      <c r="B372" s="28" t="s">
        <v>119</v>
      </c>
      <c r="C372" s="28">
        <v>906</v>
      </c>
      <c r="D372" s="1">
        <v>701</v>
      </c>
      <c r="E372" s="2" t="s">
        <v>280</v>
      </c>
      <c r="F372" s="2"/>
      <c r="G372" s="29">
        <f>G373+G379+G381+G375+G377</f>
        <v>248089</v>
      </c>
      <c r="H372" s="29">
        <f>H373+H379+H381+H375+H377</f>
        <v>256098</v>
      </c>
    </row>
    <row r="373" spans="1:8" ht="52.8" x14ac:dyDescent="0.25">
      <c r="A373" s="72">
        <v>362</v>
      </c>
      <c r="B373" s="5" t="s">
        <v>120</v>
      </c>
      <c r="C373" s="28">
        <v>906</v>
      </c>
      <c r="D373" s="1">
        <v>701</v>
      </c>
      <c r="E373" s="2" t="s">
        <v>281</v>
      </c>
      <c r="F373" s="2"/>
      <c r="G373" s="29">
        <f>G374</f>
        <v>101796</v>
      </c>
      <c r="H373" s="29">
        <f>H374</f>
        <v>101796</v>
      </c>
    </row>
    <row r="374" spans="1:8" x14ac:dyDescent="0.25">
      <c r="A374" s="72">
        <v>363</v>
      </c>
      <c r="B374" s="7" t="s">
        <v>91</v>
      </c>
      <c r="C374" s="43">
        <v>906</v>
      </c>
      <c r="D374" s="3">
        <v>701</v>
      </c>
      <c r="E374" s="4" t="s">
        <v>281</v>
      </c>
      <c r="F374" s="4" t="s">
        <v>90</v>
      </c>
      <c r="G374" s="63">
        <v>101796</v>
      </c>
      <c r="H374" s="63">
        <v>101796</v>
      </c>
    </row>
    <row r="375" spans="1:8" x14ac:dyDescent="0.25">
      <c r="A375" s="72">
        <v>364</v>
      </c>
      <c r="B375" s="5" t="s">
        <v>121</v>
      </c>
      <c r="C375" s="28">
        <v>906</v>
      </c>
      <c r="D375" s="1">
        <v>701</v>
      </c>
      <c r="E375" s="2" t="s">
        <v>282</v>
      </c>
      <c r="F375" s="2"/>
      <c r="G375" s="29">
        <f>G376</f>
        <v>3625</v>
      </c>
      <c r="H375" s="29">
        <f>H376</f>
        <v>3625</v>
      </c>
    </row>
    <row r="376" spans="1:8" x14ac:dyDescent="0.25">
      <c r="A376" s="72">
        <v>365</v>
      </c>
      <c r="B376" s="7" t="s">
        <v>91</v>
      </c>
      <c r="C376" s="43">
        <v>906</v>
      </c>
      <c r="D376" s="3">
        <v>701</v>
      </c>
      <c r="E376" s="4" t="s">
        <v>282</v>
      </c>
      <c r="F376" s="4" t="s">
        <v>90</v>
      </c>
      <c r="G376" s="63">
        <v>3625</v>
      </c>
      <c r="H376" s="63">
        <v>3625</v>
      </c>
    </row>
    <row r="377" spans="1:8" x14ac:dyDescent="0.25">
      <c r="A377" s="72">
        <v>366</v>
      </c>
      <c r="B377" s="5" t="s">
        <v>613</v>
      </c>
      <c r="C377" s="28">
        <v>906</v>
      </c>
      <c r="D377" s="54">
        <v>701</v>
      </c>
      <c r="E377" s="2" t="s">
        <v>612</v>
      </c>
      <c r="F377" s="2"/>
      <c r="G377" s="29">
        <f>G378</f>
        <v>1290</v>
      </c>
      <c r="H377" s="29">
        <f>H378</f>
        <v>1290</v>
      </c>
    </row>
    <row r="378" spans="1:8" x14ac:dyDescent="0.25">
      <c r="A378" s="72">
        <v>367</v>
      </c>
      <c r="B378" s="94" t="s">
        <v>91</v>
      </c>
      <c r="C378" s="43">
        <v>906</v>
      </c>
      <c r="D378" s="55">
        <v>701</v>
      </c>
      <c r="E378" s="4" t="s">
        <v>612</v>
      </c>
      <c r="F378" s="4" t="s">
        <v>90</v>
      </c>
      <c r="G378" s="63">
        <v>1290</v>
      </c>
      <c r="H378" s="63">
        <v>1290</v>
      </c>
    </row>
    <row r="379" spans="1:8" ht="79.2" x14ac:dyDescent="0.25">
      <c r="A379" s="72">
        <v>368</v>
      </c>
      <c r="B379" s="5" t="s">
        <v>95</v>
      </c>
      <c r="C379" s="28">
        <v>906</v>
      </c>
      <c r="D379" s="1">
        <v>701</v>
      </c>
      <c r="E379" s="2" t="s">
        <v>202</v>
      </c>
      <c r="F379" s="2"/>
      <c r="G379" s="29">
        <f>G380</f>
        <v>139937</v>
      </c>
      <c r="H379" s="29">
        <f>H380</f>
        <v>147888</v>
      </c>
    </row>
    <row r="380" spans="1:8" x14ac:dyDescent="0.25">
      <c r="A380" s="72">
        <v>369</v>
      </c>
      <c r="B380" s="7" t="s">
        <v>91</v>
      </c>
      <c r="C380" s="43">
        <v>906</v>
      </c>
      <c r="D380" s="3">
        <v>701</v>
      </c>
      <c r="E380" s="4" t="s">
        <v>202</v>
      </c>
      <c r="F380" s="4" t="s">
        <v>90</v>
      </c>
      <c r="G380" s="74">
        <v>139937</v>
      </c>
      <c r="H380" s="74">
        <v>147888</v>
      </c>
    </row>
    <row r="381" spans="1:8" ht="79.2" x14ac:dyDescent="0.25">
      <c r="A381" s="72">
        <v>370</v>
      </c>
      <c r="B381" s="5" t="s">
        <v>96</v>
      </c>
      <c r="C381" s="28">
        <v>906</v>
      </c>
      <c r="D381" s="1">
        <v>701</v>
      </c>
      <c r="E381" s="2" t="s">
        <v>203</v>
      </c>
      <c r="F381" s="2"/>
      <c r="G381" s="29">
        <f>G382</f>
        <v>1441</v>
      </c>
      <c r="H381" s="29">
        <f>H382</f>
        <v>1499</v>
      </c>
    </row>
    <row r="382" spans="1:8" x14ac:dyDescent="0.25">
      <c r="A382" s="72">
        <v>371</v>
      </c>
      <c r="B382" s="7" t="s">
        <v>91</v>
      </c>
      <c r="C382" s="43">
        <v>906</v>
      </c>
      <c r="D382" s="3">
        <v>701</v>
      </c>
      <c r="E382" s="4" t="s">
        <v>203</v>
      </c>
      <c r="F382" s="4" t="s">
        <v>90</v>
      </c>
      <c r="G382" s="74">
        <v>1441</v>
      </c>
      <c r="H382" s="74">
        <v>1499</v>
      </c>
    </row>
    <row r="383" spans="1:8" ht="26.4" x14ac:dyDescent="0.25">
      <c r="A383" s="72">
        <v>372</v>
      </c>
      <c r="B383" s="28" t="s">
        <v>122</v>
      </c>
      <c r="C383" s="28">
        <v>906</v>
      </c>
      <c r="D383" s="54">
        <v>701</v>
      </c>
      <c r="E383" s="2" t="s">
        <v>285</v>
      </c>
      <c r="F383" s="2"/>
      <c r="G383" s="29">
        <f>G384+G386+G390+G388</f>
        <v>73182</v>
      </c>
      <c r="H383" s="29">
        <f>H384+H386+H390+H388</f>
        <v>73193</v>
      </c>
    </row>
    <row r="384" spans="1:8" ht="39.6" x14ac:dyDescent="0.25">
      <c r="A384" s="72">
        <v>373</v>
      </c>
      <c r="B384" s="5" t="s">
        <v>123</v>
      </c>
      <c r="C384" s="28">
        <v>906</v>
      </c>
      <c r="D384" s="54">
        <v>701</v>
      </c>
      <c r="E384" s="2" t="s">
        <v>286</v>
      </c>
      <c r="F384" s="2"/>
      <c r="G384" s="29">
        <f>G385</f>
        <v>38433</v>
      </c>
      <c r="H384" s="29">
        <f>H385</f>
        <v>38433</v>
      </c>
    </row>
    <row r="385" spans="1:8" x14ac:dyDescent="0.25">
      <c r="A385" s="72">
        <v>374</v>
      </c>
      <c r="B385" s="7" t="s">
        <v>91</v>
      </c>
      <c r="C385" s="43">
        <v>906</v>
      </c>
      <c r="D385" s="55">
        <v>701</v>
      </c>
      <c r="E385" s="4" t="s">
        <v>286</v>
      </c>
      <c r="F385" s="4" t="s">
        <v>90</v>
      </c>
      <c r="G385" s="63">
        <v>38433</v>
      </c>
      <c r="H385" s="63">
        <v>38433</v>
      </c>
    </row>
    <row r="386" spans="1:8" ht="26.4" x14ac:dyDescent="0.25">
      <c r="A386" s="72">
        <v>375</v>
      </c>
      <c r="B386" s="5" t="s">
        <v>124</v>
      </c>
      <c r="C386" s="28">
        <v>906</v>
      </c>
      <c r="D386" s="54">
        <v>701</v>
      </c>
      <c r="E386" s="2" t="s">
        <v>287</v>
      </c>
      <c r="F386" s="2"/>
      <c r="G386" s="29">
        <f>G387</f>
        <v>2189</v>
      </c>
      <c r="H386" s="29">
        <f>H387</f>
        <v>2200</v>
      </c>
    </row>
    <row r="387" spans="1:8" x14ac:dyDescent="0.25">
      <c r="A387" s="72">
        <v>376</v>
      </c>
      <c r="B387" s="7" t="s">
        <v>91</v>
      </c>
      <c r="C387" s="43">
        <v>906</v>
      </c>
      <c r="D387" s="55">
        <v>701</v>
      </c>
      <c r="E387" s="4" t="s">
        <v>287</v>
      </c>
      <c r="F387" s="4" t="s">
        <v>90</v>
      </c>
      <c r="G387" s="63">
        <v>2189</v>
      </c>
      <c r="H387" s="63">
        <v>2200</v>
      </c>
    </row>
    <row r="388" spans="1:8" x14ac:dyDescent="0.25">
      <c r="A388" s="72">
        <v>377</v>
      </c>
      <c r="B388" s="5" t="s">
        <v>560</v>
      </c>
      <c r="C388" s="28">
        <v>906</v>
      </c>
      <c r="D388" s="54">
        <v>701</v>
      </c>
      <c r="E388" s="2" t="s">
        <v>288</v>
      </c>
      <c r="F388" s="2"/>
      <c r="G388" s="29">
        <f>G389</f>
        <v>830</v>
      </c>
      <c r="H388" s="29">
        <f>H389</f>
        <v>830</v>
      </c>
    </row>
    <row r="389" spans="1:8" x14ac:dyDescent="0.25">
      <c r="A389" s="72">
        <v>378</v>
      </c>
      <c r="B389" s="94" t="s">
        <v>91</v>
      </c>
      <c r="C389" s="43">
        <v>906</v>
      </c>
      <c r="D389" s="55">
        <v>701</v>
      </c>
      <c r="E389" s="4" t="s">
        <v>288</v>
      </c>
      <c r="F389" s="4" t="s">
        <v>90</v>
      </c>
      <c r="G389" s="63">
        <v>830</v>
      </c>
      <c r="H389" s="63">
        <v>830</v>
      </c>
    </row>
    <row r="390" spans="1:8" ht="118.8" x14ac:dyDescent="0.25">
      <c r="A390" s="72">
        <v>379</v>
      </c>
      <c r="B390" s="28" t="s">
        <v>97</v>
      </c>
      <c r="C390" s="28">
        <v>906</v>
      </c>
      <c r="D390" s="54">
        <v>701</v>
      </c>
      <c r="E390" s="32" t="s">
        <v>204</v>
      </c>
      <c r="F390" s="2"/>
      <c r="G390" s="29">
        <f>G391</f>
        <v>31730</v>
      </c>
      <c r="H390" s="29">
        <f>H391</f>
        <v>31730</v>
      </c>
    </row>
    <row r="391" spans="1:8" x14ac:dyDescent="0.25">
      <c r="A391" s="72">
        <v>380</v>
      </c>
      <c r="B391" s="7" t="s">
        <v>91</v>
      </c>
      <c r="C391" s="43">
        <v>906</v>
      </c>
      <c r="D391" s="55">
        <v>701</v>
      </c>
      <c r="E391" s="4" t="s">
        <v>204</v>
      </c>
      <c r="F391" s="4" t="s">
        <v>90</v>
      </c>
      <c r="G391" s="74">
        <v>31730</v>
      </c>
      <c r="H391" s="74">
        <v>31730</v>
      </c>
    </row>
    <row r="392" spans="1:8" ht="39.6" x14ac:dyDescent="0.25">
      <c r="A392" s="72">
        <v>381</v>
      </c>
      <c r="B392" s="95" t="s">
        <v>186</v>
      </c>
      <c r="C392" s="28">
        <v>906</v>
      </c>
      <c r="D392" s="54">
        <v>701</v>
      </c>
      <c r="E392" s="2" t="s">
        <v>283</v>
      </c>
      <c r="F392" s="2"/>
      <c r="G392" s="29">
        <f>G393</f>
        <v>52781</v>
      </c>
      <c r="H392" s="29">
        <f>H393</f>
        <v>5500</v>
      </c>
    </row>
    <row r="393" spans="1:8" ht="39.6" x14ac:dyDescent="0.25">
      <c r="A393" s="72">
        <v>382</v>
      </c>
      <c r="B393" s="88" t="s">
        <v>703</v>
      </c>
      <c r="C393" s="28">
        <v>906</v>
      </c>
      <c r="D393" s="54">
        <v>701</v>
      </c>
      <c r="E393" s="32" t="s">
        <v>704</v>
      </c>
      <c r="F393" s="32"/>
      <c r="G393" s="29">
        <f>G394</f>
        <v>52781</v>
      </c>
      <c r="H393" s="29">
        <f>H394</f>
        <v>5500</v>
      </c>
    </row>
    <row r="394" spans="1:8" x14ac:dyDescent="0.25">
      <c r="A394" s="72">
        <v>383</v>
      </c>
      <c r="B394" s="94" t="s">
        <v>91</v>
      </c>
      <c r="C394" s="43">
        <v>906</v>
      </c>
      <c r="D394" s="55">
        <v>701</v>
      </c>
      <c r="E394" s="52" t="s">
        <v>704</v>
      </c>
      <c r="F394" s="4" t="s">
        <v>90</v>
      </c>
      <c r="G394" s="63">
        <v>52781</v>
      </c>
      <c r="H394" s="63">
        <v>5500</v>
      </c>
    </row>
    <row r="395" spans="1:8" ht="52.8" x14ac:dyDescent="0.25">
      <c r="A395" s="72">
        <v>384</v>
      </c>
      <c r="B395" s="28" t="s">
        <v>694</v>
      </c>
      <c r="C395" s="28">
        <v>906</v>
      </c>
      <c r="D395" s="1">
        <v>701</v>
      </c>
      <c r="E395" s="2" t="s">
        <v>440</v>
      </c>
      <c r="F395" s="4"/>
      <c r="G395" s="29">
        <f>G396</f>
        <v>4190</v>
      </c>
      <c r="H395" s="29">
        <f>H396</f>
        <v>4200</v>
      </c>
    </row>
    <row r="396" spans="1:8" ht="52.8" x14ac:dyDescent="0.25">
      <c r="A396" s="72">
        <v>385</v>
      </c>
      <c r="B396" s="88" t="s">
        <v>457</v>
      </c>
      <c r="C396" s="28">
        <v>906</v>
      </c>
      <c r="D396" s="1">
        <v>701</v>
      </c>
      <c r="E396" s="2" t="s">
        <v>441</v>
      </c>
      <c r="F396" s="4"/>
      <c r="G396" s="29">
        <f>G397</f>
        <v>4190</v>
      </c>
      <c r="H396" s="29">
        <f>H397</f>
        <v>4200</v>
      </c>
    </row>
    <row r="397" spans="1:8" x14ac:dyDescent="0.25">
      <c r="A397" s="72">
        <v>386</v>
      </c>
      <c r="B397" s="94" t="s">
        <v>91</v>
      </c>
      <c r="C397" s="43">
        <v>906</v>
      </c>
      <c r="D397" s="3">
        <v>701</v>
      </c>
      <c r="E397" s="4" t="s">
        <v>441</v>
      </c>
      <c r="F397" s="4" t="s">
        <v>90</v>
      </c>
      <c r="G397" s="63">
        <v>4190</v>
      </c>
      <c r="H397" s="63">
        <v>4200</v>
      </c>
    </row>
    <row r="398" spans="1:8" x14ac:dyDescent="0.25">
      <c r="A398" s="72">
        <v>387</v>
      </c>
      <c r="B398" s="5" t="s">
        <v>21</v>
      </c>
      <c r="C398" s="28">
        <v>906</v>
      </c>
      <c r="D398" s="9">
        <v>702</v>
      </c>
      <c r="E398" s="10"/>
      <c r="F398" s="2"/>
      <c r="G398" s="29">
        <f>G399+G422</f>
        <v>604675</v>
      </c>
      <c r="H398" s="29">
        <f>H399+H422</f>
        <v>616137</v>
      </c>
    </row>
    <row r="399" spans="1:8" ht="39.6" x14ac:dyDescent="0.25">
      <c r="A399" s="72">
        <v>388</v>
      </c>
      <c r="B399" s="28" t="s">
        <v>684</v>
      </c>
      <c r="C399" s="28">
        <v>906</v>
      </c>
      <c r="D399" s="1">
        <v>702</v>
      </c>
      <c r="E399" s="2" t="s">
        <v>279</v>
      </c>
      <c r="F399" s="2"/>
      <c r="G399" s="29">
        <f>G400+G411</f>
        <v>592103</v>
      </c>
      <c r="H399" s="29">
        <f>H400+H411</f>
        <v>602437</v>
      </c>
    </row>
    <row r="400" spans="1:8" ht="26.4" x14ac:dyDescent="0.25">
      <c r="A400" s="72">
        <v>389</v>
      </c>
      <c r="B400" s="28" t="s">
        <v>122</v>
      </c>
      <c r="C400" s="28">
        <v>906</v>
      </c>
      <c r="D400" s="1">
        <v>702</v>
      </c>
      <c r="E400" s="2" t="s">
        <v>285</v>
      </c>
      <c r="F400" s="2"/>
      <c r="G400" s="29">
        <f>G401+G403+G405+G407+G409</f>
        <v>538643</v>
      </c>
      <c r="H400" s="29">
        <f>H401+H403+H405+H407+H409</f>
        <v>564287</v>
      </c>
    </row>
    <row r="401" spans="1:8" ht="39.6" x14ac:dyDescent="0.25">
      <c r="A401" s="72">
        <v>390</v>
      </c>
      <c r="B401" s="5" t="s">
        <v>123</v>
      </c>
      <c r="C401" s="28">
        <v>906</v>
      </c>
      <c r="D401" s="1">
        <v>702</v>
      </c>
      <c r="E401" s="2" t="s">
        <v>286</v>
      </c>
      <c r="F401" s="2"/>
      <c r="G401" s="29">
        <f>G402</f>
        <v>170532</v>
      </c>
      <c r="H401" s="29">
        <f>H402</f>
        <v>172000</v>
      </c>
    </row>
    <row r="402" spans="1:8" x14ac:dyDescent="0.25">
      <c r="A402" s="72">
        <v>391</v>
      </c>
      <c r="B402" s="7" t="s">
        <v>91</v>
      </c>
      <c r="C402" s="43">
        <v>906</v>
      </c>
      <c r="D402" s="3">
        <v>702</v>
      </c>
      <c r="E402" s="4" t="s">
        <v>286</v>
      </c>
      <c r="F402" s="4" t="s">
        <v>90</v>
      </c>
      <c r="G402" s="63">
        <v>170532</v>
      </c>
      <c r="H402" s="63">
        <v>172000</v>
      </c>
    </row>
    <row r="403" spans="1:8" x14ac:dyDescent="0.25">
      <c r="A403" s="72">
        <v>392</v>
      </c>
      <c r="B403" s="5" t="s">
        <v>560</v>
      </c>
      <c r="C403" s="28">
        <v>906</v>
      </c>
      <c r="D403" s="1">
        <v>702</v>
      </c>
      <c r="E403" s="2" t="s">
        <v>288</v>
      </c>
      <c r="F403" s="2"/>
      <c r="G403" s="29">
        <f>G404</f>
        <v>7453</v>
      </c>
      <c r="H403" s="29">
        <f>H404</f>
        <v>7500</v>
      </c>
    </row>
    <row r="404" spans="1:8" x14ac:dyDescent="0.25">
      <c r="A404" s="72">
        <v>393</v>
      </c>
      <c r="B404" s="7" t="s">
        <v>91</v>
      </c>
      <c r="C404" s="43">
        <v>906</v>
      </c>
      <c r="D404" s="3">
        <v>702</v>
      </c>
      <c r="E404" s="4" t="s">
        <v>288</v>
      </c>
      <c r="F404" s="4" t="s">
        <v>90</v>
      </c>
      <c r="G404" s="63">
        <v>7453</v>
      </c>
      <c r="H404" s="63">
        <v>7500</v>
      </c>
    </row>
    <row r="405" spans="1:8" ht="118.8" x14ac:dyDescent="0.25">
      <c r="A405" s="72">
        <v>394</v>
      </c>
      <c r="B405" s="28" t="s">
        <v>97</v>
      </c>
      <c r="C405" s="28">
        <v>906</v>
      </c>
      <c r="D405" s="1">
        <v>702</v>
      </c>
      <c r="E405" s="32" t="s">
        <v>204</v>
      </c>
      <c r="F405" s="2"/>
      <c r="G405" s="40">
        <f>G406</f>
        <v>333340</v>
      </c>
      <c r="H405" s="40">
        <f>H406</f>
        <v>356356</v>
      </c>
    </row>
    <row r="406" spans="1:8" x14ac:dyDescent="0.25">
      <c r="A406" s="72">
        <v>395</v>
      </c>
      <c r="B406" s="7" t="s">
        <v>91</v>
      </c>
      <c r="C406" s="43">
        <v>906</v>
      </c>
      <c r="D406" s="3">
        <v>702</v>
      </c>
      <c r="E406" s="4" t="s">
        <v>204</v>
      </c>
      <c r="F406" s="4" t="s">
        <v>90</v>
      </c>
      <c r="G406" s="74">
        <v>333340</v>
      </c>
      <c r="H406" s="74">
        <v>356356</v>
      </c>
    </row>
    <row r="407" spans="1:8" ht="132" x14ac:dyDescent="0.25">
      <c r="A407" s="72">
        <v>396</v>
      </c>
      <c r="B407" s="28" t="s">
        <v>98</v>
      </c>
      <c r="C407" s="28">
        <v>906</v>
      </c>
      <c r="D407" s="1">
        <v>702</v>
      </c>
      <c r="E407" s="2" t="s">
        <v>205</v>
      </c>
      <c r="F407" s="2"/>
      <c r="G407" s="40">
        <f>G408</f>
        <v>11630</v>
      </c>
      <c r="H407" s="40">
        <f>H408</f>
        <v>12095</v>
      </c>
    </row>
    <row r="408" spans="1:8" x14ac:dyDescent="0.25">
      <c r="A408" s="72">
        <v>397</v>
      </c>
      <c r="B408" s="7" t="s">
        <v>91</v>
      </c>
      <c r="C408" s="43">
        <v>906</v>
      </c>
      <c r="D408" s="3">
        <v>702</v>
      </c>
      <c r="E408" s="4" t="s">
        <v>205</v>
      </c>
      <c r="F408" s="4" t="s">
        <v>90</v>
      </c>
      <c r="G408" s="74">
        <v>11630</v>
      </c>
      <c r="H408" s="74">
        <v>12095</v>
      </c>
    </row>
    <row r="409" spans="1:8" ht="39.6" x14ac:dyDescent="0.25">
      <c r="A409" s="72">
        <v>398</v>
      </c>
      <c r="B409" s="113" t="s">
        <v>532</v>
      </c>
      <c r="C409" s="28">
        <v>906</v>
      </c>
      <c r="D409" s="123">
        <v>702</v>
      </c>
      <c r="E409" s="100" t="s">
        <v>289</v>
      </c>
      <c r="F409" s="98"/>
      <c r="G409" s="84">
        <f>G410</f>
        <v>15688</v>
      </c>
      <c r="H409" s="84">
        <f>H410</f>
        <v>16336</v>
      </c>
    </row>
    <row r="410" spans="1:8" x14ac:dyDescent="0.25">
      <c r="A410" s="72">
        <v>399</v>
      </c>
      <c r="B410" s="94" t="s">
        <v>91</v>
      </c>
      <c r="C410" s="43">
        <v>906</v>
      </c>
      <c r="D410" s="124">
        <v>702</v>
      </c>
      <c r="E410" s="99" t="s">
        <v>289</v>
      </c>
      <c r="F410" s="99" t="s">
        <v>90</v>
      </c>
      <c r="G410" s="74">
        <v>15688</v>
      </c>
      <c r="H410" s="74">
        <v>16336</v>
      </c>
    </row>
    <row r="411" spans="1:8" ht="39.6" x14ac:dyDescent="0.25">
      <c r="A411" s="72">
        <v>400</v>
      </c>
      <c r="B411" s="28" t="s">
        <v>186</v>
      </c>
      <c r="C411" s="28">
        <v>906</v>
      </c>
      <c r="D411" s="1">
        <v>702</v>
      </c>
      <c r="E411" s="2" t="s">
        <v>283</v>
      </c>
      <c r="F411" s="2"/>
      <c r="G411" s="29">
        <f>G412+G420+G416+G414+G418</f>
        <v>53460</v>
      </c>
      <c r="H411" s="29">
        <f>H412+H420+H416+H414+H418</f>
        <v>38150</v>
      </c>
    </row>
    <row r="412" spans="1:8" ht="52.8" x14ac:dyDescent="0.25">
      <c r="A412" s="72">
        <v>401</v>
      </c>
      <c r="B412" s="5" t="s">
        <v>449</v>
      </c>
      <c r="C412" s="28">
        <v>906</v>
      </c>
      <c r="D412" s="1">
        <v>702</v>
      </c>
      <c r="E412" s="32" t="s">
        <v>284</v>
      </c>
      <c r="F412" s="32"/>
      <c r="G412" s="29">
        <f>G413</f>
        <v>6400</v>
      </c>
      <c r="H412" s="29">
        <f>H413</f>
        <v>13000</v>
      </c>
    </row>
    <row r="413" spans="1:8" x14ac:dyDescent="0.25">
      <c r="A413" s="72">
        <v>402</v>
      </c>
      <c r="B413" s="7" t="s">
        <v>91</v>
      </c>
      <c r="C413" s="43">
        <v>906</v>
      </c>
      <c r="D413" s="3">
        <v>702</v>
      </c>
      <c r="E413" s="52" t="s">
        <v>284</v>
      </c>
      <c r="F413" s="52" t="s">
        <v>90</v>
      </c>
      <c r="G413" s="63">
        <v>6400</v>
      </c>
      <c r="H413" s="63">
        <v>13000</v>
      </c>
    </row>
    <row r="414" spans="1:8" ht="26.4" x14ac:dyDescent="0.25">
      <c r="A414" s="72">
        <v>403</v>
      </c>
      <c r="B414" s="88" t="s">
        <v>546</v>
      </c>
      <c r="C414" s="28">
        <v>906</v>
      </c>
      <c r="D414" s="54">
        <v>702</v>
      </c>
      <c r="E414" s="32" t="s">
        <v>545</v>
      </c>
      <c r="F414" s="2"/>
      <c r="G414" s="29">
        <f>G415</f>
        <v>1400</v>
      </c>
      <c r="H414" s="29">
        <f>H415</f>
        <v>1500</v>
      </c>
    </row>
    <row r="415" spans="1:8" x14ac:dyDescent="0.25">
      <c r="A415" s="72">
        <v>404</v>
      </c>
      <c r="B415" s="94" t="s">
        <v>91</v>
      </c>
      <c r="C415" s="43">
        <v>906</v>
      </c>
      <c r="D415" s="55">
        <v>702</v>
      </c>
      <c r="E415" s="52" t="s">
        <v>545</v>
      </c>
      <c r="F415" s="4" t="s">
        <v>90</v>
      </c>
      <c r="G415" s="63">
        <v>1400</v>
      </c>
      <c r="H415" s="63">
        <v>1500</v>
      </c>
    </row>
    <row r="416" spans="1:8" ht="39.6" x14ac:dyDescent="0.25">
      <c r="A416" s="72">
        <v>405</v>
      </c>
      <c r="B416" s="95" t="s">
        <v>366</v>
      </c>
      <c r="C416" s="28">
        <v>906</v>
      </c>
      <c r="D416" s="54">
        <v>702</v>
      </c>
      <c r="E416" s="32" t="s">
        <v>365</v>
      </c>
      <c r="F416" s="2"/>
      <c r="G416" s="29">
        <f>G417</f>
        <v>0</v>
      </c>
      <c r="H416" s="29">
        <f>H417</f>
        <v>4650</v>
      </c>
    </row>
    <row r="417" spans="1:8" x14ac:dyDescent="0.25">
      <c r="A417" s="72">
        <v>406</v>
      </c>
      <c r="B417" s="94" t="s">
        <v>91</v>
      </c>
      <c r="C417" s="43">
        <v>906</v>
      </c>
      <c r="D417" s="55">
        <v>702</v>
      </c>
      <c r="E417" s="52" t="s">
        <v>365</v>
      </c>
      <c r="F417" s="4" t="s">
        <v>90</v>
      </c>
      <c r="G417" s="63">
        <v>0</v>
      </c>
      <c r="H417" s="63">
        <v>4650</v>
      </c>
    </row>
    <row r="418" spans="1:8" ht="39.6" x14ac:dyDescent="0.25">
      <c r="A418" s="72">
        <v>407</v>
      </c>
      <c r="B418" s="88" t="s">
        <v>703</v>
      </c>
      <c r="C418" s="28">
        <v>906</v>
      </c>
      <c r="D418" s="54">
        <v>702</v>
      </c>
      <c r="E418" s="32" t="s">
        <v>704</v>
      </c>
      <c r="F418" s="32"/>
      <c r="G418" s="29">
        <f>G419</f>
        <v>41660</v>
      </c>
      <c r="H418" s="29">
        <f>H419</f>
        <v>15000</v>
      </c>
    </row>
    <row r="419" spans="1:8" x14ac:dyDescent="0.25">
      <c r="A419" s="72">
        <v>408</v>
      </c>
      <c r="B419" s="94" t="s">
        <v>91</v>
      </c>
      <c r="C419" s="43">
        <v>906</v>
      </c>
      <c r="D419" s="55">
        <v>702</v>
      </c>
      <c r="E419" s="52" t="s">
        <v>704</v>
      </c>
      <c r="F419" s="4" t="s">
        <v>90</v>
      </c>
      <c r="G419" s="63">
        <v>41660</v>
      </c>
      <c r="H419" s="63">
        <v>15000</v>
      </c>
    </row>
    <row r="420" spans="1:8" ht="79.2" x14ac:dyDescent="0.25">
      <c r="A420" s="72">
        <v>409</v>
      </c>
      <c r="B420" s="88" t="s">
        <v>486</v>
      </c>
      <c r="C420" s="28">
        <v>906</v>
      </c>
      <c r="D420" s="54">
        <v>702</v>
      </c>
      <c r="E420" s="32" t="s">
        <v>447</v>
      </c>
      <c r="F420" s="2"/>
      <c r="G420" s="29">
        <f>G421</f>
        <v>4000</v>
      </c>
      <c r="H420" s="29">
        <f>H421</f>
        <v>4000</v>
      </c>
    </row>
    <row r="421" spans="1:8" x14ac:dyDescent="0.25">
      <c r="A421" s="72">
        <v>410</v>
      </c>
      <c r="B421" s="94" t="s">
        <v>91</v>
      </c>
      <c r="C421" s="43">
        <v>906</v>
      </c>
      <c r="D421" s="55">
        <v>702</v>
      </c>
      <c r="E421" s="52" t="s">
        <v>447</v>
      </c>
      <c r="F421" s="4" t="s">
        <v>90</v>
      </c>
      <c r="G421" s="63">
        <v>4000</v>
      </c>
      <c r="H421" s="63">
        <v>4000</v>
      </c>
    </row>
    <row r="422" spans="1:8" ht="52.8" x14ac:dyDescent="0.25">
      <c r="A422" s="72">
        <v>411</v>
      </c>
      <c r="B422" s="28" t="s">
        <v>694</v>
      </c>
      <c r="C422" s="28">
        <v>906</v>
      </c>
      <c r="D422" s="1">
        <v>702</v>
      </c>
      <c r="E422" s="2" t="s">
        <v>440</v>
      </c>
      <c r="F422" s="4"/>
      <c r="G422" s="29">
        <f>G423</f>
        <v>12572</v>
      </c>
      <c r="H422" s="29">
        <f>H423</f>
        <v>13700</v>
      </c>
    </row>
    <row r="423" spans="1:8" ht="52.8" x14ac:dyDescent="0.25">
      <c r="A423" s="72">
        <v>412</v>
      </c>
      <c r="B423" s="88" t="s">
        <v>457</v>
      </c>
      <c r="C423" s="28">
        <v>906</v>
      </c>
      <c r="D423" s="1">
        <v>702</v>
      </c>
      <c r="E423" s="2" t="s">
        <v>441</v>
      </c>
      <c r="F423" s="4"/>
      <c r="G423" s="29">
        <f>G424</f>
        <v>12572</v>
      </c>
      <c r="H423" s="29">
        <f>H424</f>
        <v>13700</v>
      </c>
    </row>
    <row r="424" spans="1:8" x14ac:dyDescent="0.25">
      <c r="A424" s="72">
        <v>413</v>
      </c>
      <c r="B424" s="94" t="s">
        <v>91</v>
      </c>
      <c r="C424" s="43">
        <v>906</v>
      </c>
      <c r="D424" s="3">
        <v>702</v>
      </c>
      <c r="E424" s="4" t="s">
        <v>441</v>
      </c>
      <c r="F424" s="4" t="s">
        <v>90</v>
      </c>
      <c r="G424" s="63">
        <v>12572</v>
      </c>
      <c r="H424" s="63">
        <v>13700</v>
      </c>
    </row>
    <row r="425" spans="1:8" x14ac:dyDescent="0.25">
      <c r="A425" s="72">
        <v>414</v>
      </c>
      <c r="B425" s="5" t="s">
        <v>354</v>
      </c>
      <c r="C425" s="28">
        <v>906</v>
      </c>
      <c r="D425" s="9">
        <v>703</v>
      </c>
      <c r="E425" s="10"/>
      <c r="F425" s="2"/>
      <c r="G425" s="29">
        <f>G426+G435</f>
        <v>17633</v>
      </c>
      <c r="H425" s="29">
        <f>H426+H435</f>
        <v>21710</v>
      </c>
    </row>
    <row r="426" spans="1:8" ht="39.6" x14ac:dyDescent="0.25">
      <c r="A426" s="72">
        <v>415</v>
      </c>
      <c r="B426" s="28" t="s">
        <v>684</v>
      </c>
      <c r="C426" s="28">
        <v>906</v>
      </c>
      <c r="D426" s="9">
        <v>703</v>
      </c>
      <c r="E426" s="2" t="s">
        <v>279</v>
      </c>
      <c r="F426" s="2"/>
      <c r="G426" s="29">
        <f>G427</f>
        <v>16633</v>
      </c>
      <c r="H426" s="29">
        <f>H427</f>
        <v>16710</v>
      </c>
    </row>
    <row r="427" spans="1:8" ht="39.6" x14ac:dyDescent="0.25">
      <c r="A427" s="72">
        <v>416</v>
      </c>
      <c r="B427" s="28" t="s">
        <v>127</v>
      </c>
      <c r="C427" s="28">
        <v>906</v>
      </c>
      <c r="D427" s="9">
        <v>703</v>
      </c>
      <c r="E427" s="2" t="s">
        <v>290</v>
      </c>
      <c r="F427" s="2"/>
      <c r="G427" s="29">
        <f>G433+G428+G431</f>
        <v>16633</v>
      </c>
      <c r="H427" s="29">
        <f>H433+H428+H431</f>
        <v>16710</v>
      </c>
    </row>
    <row r="428" spans="1:8" x14ac:dyDescent="0.25">
      <c r="A428" s="72">
        <v>417</v>
      </c>
      <c r="B428" s="5" t="s">
        <v>129</v>
      </c>
      <c r="C428" s="28">
        <v>906</v>
      </c>
      <c r="D428" s="1">
        <v>703</v>
      </c>
      <c r="E428" s="2" t="s">
        <v>291</v>
      </c>
      <c r="F428" s="2"/>
      <c r="G428" s="29">
        <f>G429+G430</f>
        <v>5151</v>
      </c>
      <c r="H428" s="29">
        <f>H429+H430</f>
        <v>5180</v>
      </c>
    </row>
    <row r="429" spans="1:8" x14ac:dyDescent="0.25">
      <c r="A429" s="72">
        <v>418</v>
      </c>
      <c r="B429" s="7" t="s">
        <v>45</v>
      </c>
      <c r="C429" s="43">
        <v>906</v>
      </c>
      <c r="D429" s="3">
        <v>703</v>
      </c>
      <c r="E429" s="4" t="s">
        <v>291</v>
      </c>
      <c r="F429" s="4" t="s">
        <v>44</v>
      </c>
      <c r="G429" s="63">
        <v>4882</v>
      </c>
      <c r="H429" s="63">
        <v>4900</v>
      </c>
    </row>
    <row r="430" spans="1:8" ht="26.4" x14ac:dyDescent="0.25">
      <c r="A430" s="72">
        <v>419</v>
      </c>
      <c r="B430" s="7" t="s">
        <v>77</v>
      </c>
      <c r="C430" s="43">
        <v>906</v>
      </c>
      <c r="D430" s="3">
        <v>703</v>
      </c>
      <c r="E430" s="4" t="s">
        <v>291</v>
      </c>
      <c r="F430" s="4">
        <v>240</v>
      </c>
      <c r="G430" s="63">
        <v>269</v>
      </c>
      <c r="H430" s="63">
        <v>280</v>
      </c>
    </row>
    <row r="431" spans="1:8" ht="26.4" x14ac:dyDescent="0.25">
      <c r="A431" s="72">
        <v>420</v>
      </c>
      <c r="B431" s="88" t="s">
        <v>477</v>
      </c>
      <c r="C431" s="28">
        <v>906</v>
      </c>
      <c r="D431" s="54">
        <v>703</v>
      </c>
      <c r="E431" s="2" t="s">
        <v>478</v>
      </c>
      <c r="F431" s="4"/>
      <c r="G431" s="29">
        <f>G432</f>
        <v>1352</v>
      </c>
      <c r="H431" s="29">
        <f>H432</f>
        <v>1400</v>
      </c>
    </row>
    <row r="432" spans="1:8" x14ac:dyDescent="0.25">
      <c r="A432" s="72">
        <v>421</v>
      </c>
      <c r="B432" s="94" t="s">
        <v>91</v>
      </c>
      <c r="C432" s="43">
        <v>906</v>
      </c>
      <c r="D432" s="55">
        <v>703</v>
      </c>
      <c r="E432" s="4" t="s">
        <v>478</v>
      </c>
      <c r="F432" s="4" t="s">
        <v>90</v>
      </c>
      <c r="G432" s="63">
        <v>1352</v>
      </c>
      <c r="H432" s="63">
        <v>1400</v>
      </c>
    </row>
    <row r="433" spans="1:8" ht="118.8" x14ac:dyDescent="0.25">
      <c r="A433" s="72">
        <v>422</v>
      </c>
      <c r="B433" s="28" t="s">
        <v>97</v>
      </c>
      <c r="C433" s="28">
        <v>906</v>
      </c>
      <c r="D433" s="1">
        <v>703</v>
      </c>
      <c r="E433" s="32" t="s">
        <v>436</v>
      </c>
      <c r="F433" s="2"/>
      <c r="G433" s="40">
        <f>G434</f>
        <v>10130</v>
      </c>
      <c r="H433" s="40">
        <f>H434</f>
        <v>10130</v>
      </c>
    </row>
    <row r="434" spans="1:8" x14ac:dyDescent="0.25">
      <c r="A434" s="72">
        <v>423</v>
      </c>
      <c r="B434" s="7" t="s">
        <v>91</v>
      </c>
      <c r="C434" s="43">
        <v>906</v>
      </c>
      <c r="D434" s="3">
        <v>703</v>
      </c>
      <c r="E434" s="4" t="s">
        <v>436</v>
      </c>
      <c r="F434" s="4" t="s">
        <v>90</v>
      </c>
      <c r="G434" s="74">
        <v>10130</v>
      </c>
      <c r="H434" s="74">
        <v>10130</v>
      </c>
    </row>
    <row r="435" spans="1:8" x14ac:dyDescent="0.25">
      <c r="A435" s="72">
        <v>424</v>
      </c>
      <c r="B435" s="88" t="s">
        <v>156</v>
      </c>
      <c r="C435" s="28">
        <v>906</v>
      </c>
      <c r="D435" s="54">
        <v>703</v>
      </c>
      <c r="E435" s="2" t="s">
        <v>189</v>
      </c>
      <c r="F435" s="2"/>
      <c r="G435" s="29">
        <f>G436</f>
        <v>1000</v>
      </c>
      <c r="H435" s="29">
        <f>H436</f>
        <v>5000</v>
      </c>
    </row>
    <row r="436" spans="1:8" ht="26.4" x14ac:dyDescent="0.25">
      <c r="A436" s="72">
        <v>425</v>
      </c>
      <c r="B436" s="88" t="s">
        <v>392</v>
      </c>
      <c r="C436" s="28">
        <v>906</v>
      </c>
      <c r="D436" s="54">
        <v>703</v>
      </c>
      <c r="E436" s="10" t="s">
        <v>391</v>
      </c>
      <c r="F436" s="4"/>
      <c r="G436" s="29">
        <f>G437</f>
        <v>1000</v>
      </c>
      <c r="H436" s="29">
        <f>H437</f>
        <v>5000</v>
      </c>
    </row>
    <row r="437" spans="1:8" x14ac:dyDescent="0.25">
      <c r="A437" s="72">
        <v>426</v>
      </c>
      <c r="B437" s="94" t="s">
        <v>52</v>
      </c>
      <c r="C437" s="43">
        <v>906</v>
      </c>
      <c r="D437" s="55">
        <v>703</v>
      </c>
      <c r="E437" s="12" t="s">
        <v>391</v>
      </c>
      <c r="F437" s="4" t="s">
        <v>51</v>
      </c>
      <c r="G437" s="63">
        <v>1000</v>
      </c>
      <c r="H437" s="63">
        <v>5000</v>
      </c>
    </row>
    <row r="438" spans="1:8" x14ac:dyDescent="0.25">
      <c r="A438" s="72">
        <v>427</v>
      </c>
      <c r="B438" s="5" t="s">
        <v>524</v>
      </c>
      <c r="C438" s="28">
        <v>906</v>
      </c>
      <c r="D438" s="1">
        <v>707</v>
      </c>
      <c r="E438" s="2"/>
      <c r="F438" s="2"/>
      <c r="G438" s="29">
        <f>G439</f>
        <v>5610</v>
      </c>
      <c r="H438" s="29">
        <f>H439</f>
        <v>6400</v>
      </c>
    </row>
    <row r="439" spans="1:8" ht="39.6" x14ac:dyDescent="0.25">
      <c r="A439" s="72">
        <v>428</v>
      </c>
      <c r="B439" s="28" t="s">
        <v>684</v>
      </c>
      <c r="C439" s="28">
        <v>906</v>
      </c>
      <c r="D439" s="1">
        <v>707</v>
      </c>
      <c r="E439" s="2" t="s">
        <v>279</v>
      </c>
      <c r="F439" s="2"/>
      <c r="G439" s="29">
        <f>G440+G447</f>
        <v>5610</v>
      </c>
      <c r="H439" s="29">
        <f>H440+H447</f>
        <v>6400</v>
      </c>
    </row>
    <row r="440" spans="1:8" ht="26.4" x14ac:dyDescent="0.25">
      <c r="A440" s="72">
        <v>429</v>
      </c>
      <c r="B440" s="28" t="s">
        <v>130</v>
      </c>
      <c r="C440" s="5">
        <v>906</v>
      </c>
      <c r="D440" s="1">
        <v>707</v>
      </c>
      <c r="E440" s="2" t="s">
        <v>464</v>
      </c>
      <c r="F440" s="2"/>
      <c r="G440" s="29">
        <f>G443+G441+G445</f>
        <v>5100</v>
      </c>
      <c r="H440" s="29">
        <f>H443+H441+H445</f>
        <v>5700</v>
      </c>
    </row>
    <row r="441" spans="1:8" ht="39.6" x14ac:dyDescent="0.25">
      <c r="A441" s="72">
        <v>430</v>
      </c>
      <c r="B441" s="88" t="s">
        <v>131</v>
      </c>
      <c r="C441" s="5">
        <v>906</v>
      </c>
      <c r="D441" s="9">
        <v>707</v>
      </c>
      <c r="E441" s="10" t="s">
        <v>461</v>
      </c>
      <c r="F441" s="2"/>
      <c r="G441" s="29">
        <f>G442</f>
        <v>1100</v>
      </c>
      <c r="H441" s="29">
        <f>H442</f>
        <v>1200</v>
      </c>
    </row>
    <row r="442" spans="1:8" x14ac:dyDescent="0.25">
      <c r="A442" s="72">
        <v>431</v>
      </c>
      <c r="B442" s="94" t="s">
        <v>91</v>
      </c>
      <c r="C442" s="7">
        <v>906</v>
      </c>
      <c r="D442" s="11">
        <v>707</v>
      </c>
      <c r="E442" s="12" t="s">
        <v>461</v>
      </c>
      <c r="F442" s="4" t="s">
        <v>90</v>
      </c>
      <c r="G442" s="63">
        <v>1100</v>
      </c>
      <c r="H442" s="63">
        <v>1200</v>
      </c>
    </row>
    <row r="443" spans="1:8" ht="39.6" x14ac:dyDescent="0.25">
      <c r="A443" s="72">
        <v>432</v>
      </c>
      <c r="B443" s="88" t="s">
        <v>415</v>
      </c>
      <c r="C443" s="5">
        <v>906</v>
      </c>
      <c r="D443" s="1">
        <v>707</v>
      </c>
      <c r="E443" s="2" t="s">
        <v>462</v>
      </c>
      <c r="F443" s="2"/>
      <c r="G443" s="29">
        <f>G444</f>
        <v>3550</v>
      </c>
      <c r="H443" s="29">
        <f>H444</f>
        <v>4000</v>
      </c>
    </row>
    <row r="444" spans="1:8" x14ac:dyDescent="0.25">
      <c r="A444" s="72">
        <v>433</v>
      </c>
      <c r="B444" s="7" t="s">
        <v>91</v>
      </c>
      <c r="C444" s="7">
        <v>906</v>
      </c>
      <c r="D444" s="3">
        <v>707</v>
      </c>
      <c r="E444" s="4" t="s">
        <v>462</v>
      </c>
      <c r="F444" s="4" t="s">
        <v>90</v>
      </c>
      <c r="G444" s="63">
        <v>3550</v>
      </c>
      <c r="H444" s="63">
        <v>4000</v>
      </c>
    </row>
    <row r="445" spans="1:8" ht="26.4" x14ac:dyDescent="0.25">
      <c r="A445" s="72">
        <v>434</v>
      </c>
      <c r="B445" s="95" t="s">
        <v>596</v>
      </c>
      <c r="C445" s="5">
        <v>906</v>
      </c>
      <c r="D445" s="54">
        <v>707</v>
      </c>
      <c r="E445" s="2" t="s">
        <v>586</v>
      </c>
      <c r="F445" s="2"/>
      <c r="G445" s="29">
        <f>G446</f>
        <v>450</v>
      </c>
      <c r="H445" s="29">
        <f>H446</f>
        <v>500</v>
      </c>
    </row>
    <row r="446" spans="1:8" x14ac:dyDescent="0.25">
      <c r="A446" s="72">
        <v>435</v>
      </c>
      <c r="B446" s="94" t="s">
        <v>91</v>
      </c>
      <c r="C446" s="7">
        <v>906</v>
      </c>
      <c r="D446" s="55">
        <v>707</v>
      </c>
      <c r="E446" s="4" t="s">
        <v>586</v>
      </c>
      <c r="F446" s="4" t="s">
        <v>90</v>
      </c>
      <c r="G446" s="63">
        <v>450</v>
      </c>
      <c r="H446" s="63">
        <v>500</v>
      </c>
    </row>
    <row r="447" spans="1:8" ht="26.4" x14ac:dyDescent="0.25">
      <c r="A447" s="72">
        <v>436</v>
      </c>
      <c r="B447" s="28" t="s">
        <v>142</v>
      </c>
      <c r="C447" s="28">
        <v>906</v>
      </c>
      <c r="D447" s="1">
        <v>707</v>
      </c>
      <c r="E447" s="2" t="s">
        <v>465</v>
      </c>
      <c r="F447" s="2"/>
      <c r="G447" s="29">
        <f>G448+G450</f>
        <v>510</v>
      </c>
      <c r="H447" s="29">
        <f>H448+H450</f>
        <v>700</v>
      </c>
    </row>
    <row r="448" spans="1:8" ht="39.6" x14ac:dyDescent="0.25">
      <c r="A448" s="72">
        <v>437</v>
      </c>
      <c r="B448" s="5" t="s">
        <v>143</v>
      </c>
      <c r="C448" s="28">
        <v>906</v>
      </c>
      <c r="D448" s="1">
        <v>707</v>
      </c>
      <c r="E448" s="2" t="s">
        <v>463</v>
      </c>
      <c r="F448" s="2"/>
      <c r="G448" s="29">
        <f>G449</f>
        <v>250</v>
      </c>
      <c r="H448" s="29">
        <f>H449</f>
        <v>300</v>
      </c>
    </row>
    <row r="449" spans="1:8" x14ac:dyDescent="0.25">
      <c r="A449" s="72">
        <v>438</v>
      </c>
      <c r="B449" s="7" t="s">
        <v>91</v>
      </c>
      <c r="C449" s="43">
        <v>906</v>
      </c>
      <c r="D449" s="3">
        <v>707</v>
      </c>
      <c r="E449" s="4" t="s">
        <v>463</v>
      </c>
      <c r="F449" s="4" t="s">
        <v>90</v>
      </c>
      <c r="G449" s="31">
        <v>250</v>
      </c>
      <c r="H449" s="31">
        <v>300</v>
      </c>
    </row>
    <row r="450" spans="1:8" ht="39.6" x14ac:dyDescent="0.25">
      <c r="A450" s="72">
        <v>439</v>
      </c>
      <c r="B450" s="95" t="s">
        <v>595</v>
      </c>
      <c r="C450" s="28">
        <v>906</v>
      </c>
      <c r="D450" s="54">
        <v>707</v>
      </c>
      <c r="E450" s="2" t="s">
        <v>592</v>
      </c>
      <c r="F450" s="2"/>
      <c r="G450" s="29">
        <f>G451</f>
        <v>260</v>
      </c>
      <c r="H450" s="29">
        <f>H451</f>
        <v>400</v>
      </c>
    </row>
    <row r="451" spans="1:8" x14ac:dyDescent="0.25">
      <c r="A451" s="72">
        <v>440</v>
      </c>
      <c r="B451" s="94" t="s">
        <v>91</v>
      </c>
      <c r="C451" s="43">
        <v>906</v>
      </c>
      <c r="D451" s="55">
        <v>707</v>
      </c>
      <c r="E451" s="4" t="s">
        <v>592</v>
      </c>
      <c r="F451" s="4" t="s">
        <v>90</v>
      </c>
      <c r="G451" s="31">
        <v>260</v>
      </c>
      <c r="H451" s="31">
        <v>400</v>
      </c>
    </row>
    <row r="452" spans="1:8" x14ac:dyDescent="0.25">
      <c r="A452" s="72">
        <v>441</v>
      </c>
      <c r="B452" s="5" t="s">
        <v>22</v>
      </c>
      <c r="C452" s="28">
        <v>906</v>
      </c>
      <c r="D452" s="1">
        <v>709</v>
      </c>
      <c r="E452" s="2"/>
      <c r="F452" s="2"/>
      <c r="G452" s="29">
        <f>G453+G477+G484</f>
        <v>60264.1</v>
      </c>
      <c r="H452" s="29">
        <f>H453+H477+H484</f>
        <v>67422</v>
      </c>
    </row>
    <row r="453" spans="1:8" ht="39.6" x14ac:dyDescent="0.25">
      <c r="A453" s="72">
        <v>442</v>
      </c>
      <c r="B453" s="28" t="s">
        <v>684</v>
      </c>
      <c r="C453" s="28">
        <v>906</v>
      </c>
      <c r="D453" s="1">
        <v>709</v>
      </c>
      <c r="E453" s="2" t="s">
        <v>279</v>
      </c>
      <c r="F453" s="2"/>
      <c r="G453" s="29">
        <f>G467+G454+G464</f>
        <v>60114.1</v>
      </c>
      <c r="H453" s="29">
        <f>H467+H454+H464</f>
        <v>67272</v>
      </c>
    </row>
    <row r="454" spans="1:8" ht="39.6" x14ac:dyDescent="0.25">
      <c r="A454" s="72">
        <v>443</v>
      </c>
      <c r="B454" s="95" t="s">
        <v>127</v>
      </c>
      <c r="C454" s="28">
        <v>906</v>
      </c>
      <c r="D454" s="54">
        <v>709</v>
      </c>
      <c r="E454" s="32" t="s">
        <v>290</v>
      </c>
      <c r="F454" s="2"/>
      <c r="G454" s="29">
        <f>G457+G460+G462+G455</f>
        <v>25368.1</v>
      </c>
      <c r="H454" s="29">
        <f>H457+H460+H462+H455</f>
        <v>26257</v>
      </c>
    </row>
    <row r="455" spans="1:8" x14ac:dyDescent="0.25">
      <c r="A455" s="72">
        <v>444</v>
      </c>
      <c r="B455" s="5" t="s">
        <v>129</v>
      </c>
      <c r="C455" s="28">
        <v>906</v>
      </c>
      <c r="D455" s="1">
        <v>709</v>
      </c>
      <c r="E455" s="2" t="s">
        <v>291</v>
      </c>
      <c r="F455" s="2"/>
      <c r="G455" s="29">
        <f>G456</f>
        <v>5969</v>
      </c>
      <c r="H455" s="29">
        <f>H456</f>
        <v>6200</v>
      </c>
    </row>
    <row r="456" spans="1:8" x14ac:dyDescent="0.25">
      <c r="A456" s="72">
        <v>445</v>
      </c>
      <c r="B456" s="7" t="s">
        <v>91</v>
      </c>
      <c r="C456" s="43">
        <v>906</v>
      </c>
      <c r="D456" s="3">
        <v>709</v>
      </c>
      <c r="E456" s="4" t="s">
        <v>291</v>
      </c>
      <c r="F456" s="4" t="s">
        <v>90</v>
      </c>
      <c r="G456" s="63">
        <v>5969</v>
      </c>
      <c r="H456" s="63">
        <v>6200</v>
      </c>
    </row>
    <row r="457" spans="1:8" ht="92.4" x14ac:dyDescent="0.25">
      <c r="A457" s="72">
        <v>446</v>
      </c>
      <c r="B457" s="88" t="s">
        <v>531</v>
      </c>
      <c r="C457" s="28">
        <v>906</v>
      </c>
      <c r="D457" s="54">
        <v>709</v>
      </c>
      <c r="E457" s="2" t="s">
        <v>379</v>
      </c>
      <c r="F457" s="4"/>
      <c r="G457" s="29">
        <f>G459+G458</f>
        <v>1225.4000000000001</v>
      </c>
      <c r="H457" s="29">
        <f>H459+H458</f>
        <v>1274.3</v>
      </c>
    </row>
    <row r="458" spans="1:8" ht="26.4" x14ac:dyDescent="0.25">
      <c r="A458" s="72">
        <v>447</v>
      </c>
      <c r="B458" s="94" t="s">
        <v>77</v>
      </c>
      <c r="C458" s="43">
        <v>906</v>
      </c>
      <c r="D458" s="55">
        <v>709</v>
      </c>
      <c r="E458" s="4" t="s">
        <v>379</v>
      </c>
      <c r="F458" s="4" t="s">
        <v>78</v>
      </c>
      <c r="G458" s="74">
        <v>69.400000000000006</v>
      </c>
      <c r="H458" s="74">
        <v>72.099999999999994</v>
      </c>
    </row>
    <row r="459" spans="1:8" x14ac:dyDescent="0.25">
      <c r="A459" s="72">
        <v>448</v>
      </c>
      <c r="B459" s="94" t="s">
        <v>91</v>
      </c>
      <c r="C459" s="43">
        <v>906</v>
      </c>
      <c r="D459" s="55">
        <v>709</v>
      </c>
      <c r="E459" s="4" t="s">
        <v>379</v>
      </c>
      <c r="F459" s="4" t="s">
        <v>90</v>
      </c>
      <c r="G459" s="74">
        <v>1156</v>
      </c>
      <c r="H459" s="74">
        <v>1202.2</v>
      </c>
    </row>
    <row r="460" spans="1:8" ht="52.8" x14ac:dyDescent="0.25">
      <c r="A460" s="72">
        <v>449</v>
      </c>
      <c r="B460" s="88" t="s">
        <v>530</v>
      </c>
      <c r="C460" s="28">
        <v>906</v>
      </c>
      <c r="D460" s="54">
        <v>709</v>
      </c>
      <c r="E460" s="2" t="s">
        <v>206</v>
      </c>
      <c r="F460" s="4"/>
      <c r="G460" s="29">
        <f>G461</f>
        <v>10175.700000000001</v>
      </c>
      <c r="H460" s="29">
        <f>H461</f>
        <v>10582.7</v>
      </c>
    </row>
    <row r="461" spans="1:8" x14ac:dyDescent="0.25">
      <c r="A461" s="72">
        <v>450</v>
      </c>
      <c r="B461" s="94" t="s">
        <v>91</v>
      </c>
      <c r="C461" s="43">
        <v>906</v>
      </c>
      <c r="D461" s="55">
        <v>709</v>
      </c>
      <c r="E461" s="4" t="s">
        <v>206</v>
      </c>
      <c r="F461" s="4" t="s">
        <v>90</v>
      </c>
      <c r="G461" s="74">
        <v>10175.700000000001</v>
      </c>
      <c r="H461" s="74">
        <v>10582.7</v>
      </c>
    </row>
    <row r="462" spans="1:8" ht="66" x14ac:dyDescent="0.25">
      <c r="A462" s="72">
        <v>451</v>
      </c>
      <c r="B462" s="95" t="s">
        <v>640</v>
      </c>
      <c r="C462" s="28">
        <v>906</v>
      </c>
      <c r="D462" s="90">
        <v>709</v>
      </c>
      <c r="E462" s="85" t="s">
        <v>599</v>
      </c>
      <c r="F462" s="10"/>
      <c r="G462" s="29">
        <f>G463</f>
        <v>7998</v>
      </c>
      <c r="H462" s="29">
        <f>H463</f>
        <v>8200</v>
      </c>
    </row>
    <row r="463" spans="1:8" x14ac:dyDescent="0.25">
      <c r="A463" s="72">
        <v>452</v>
      </c>
      <c r="B463" s="94" t="s">
        <v>91</v>
      </c>
      <c r="C463" s="43">
        <v>906</v>
      </c>
      <c r="D463" s="91">
        <v>709</v>
      </c>
      <c r="E463" s="12" t="s">
        <v>599</v>
      </c>
      <c r="F463" s="4" t="s">
        <v>90</v>
      </c>
      <c r="G463" s="63">
        <v>7998</v>
      </c>
      <c r="H463" s="63">
        <v>8200</v>
      </c>
    </row>
    <row r="464" spans="1:8" ht="39.6" x14ac:dyDescent="0.25">
      <c r="A464" s="72">
        <v>453</v>
      </c>
      <c r="B464" s="95" t="s">
        <v>186</v>
      </c>
      <c r="C464" s="28">
        <v>906</v>
      </c>
      <c r="D464" s="54">
        <v>709</v>
      </c>
      <c r="E464" s="2" t="s">
        <v>283</v>
      </c>
      <c r="F464" s="2"/>
      <c r="G464" s="29">
        <f>G465</f>
        <v>9500</v>
      </c>
      <c r="H464" s="29">
        <f>H465</f>
        <v>15000</v>
      </c>
    </row>
    <row r="465" spans="1:8" ht="26.4" x14ac:dyDescent="0.25">
      <c r="A465" s="72">
        <v>454</v>
      </c>
      <c r="B465" s="88" t="s">
        <v>546</v>
      </c>
      <c r="C465" s="28">
        <v>906</v>
      </c>
      <c r="D465" s="54">
        <v>709</v>
      </c>
      <c r="E465" s="32" t="s">
        <v>545</v>
      </c>
      <c r="F465" s="32"/>
      <c r="G465" s="29">
        <f>G466</f>
        <v>9500</v>
      </c>
      <c r="H465" s="29">
        <f>H466</f>
        <v>15000</v>
      </c>
    </row>
    <row r="466" spans="1:8" x14ac:dyDescent="0.25">
      <c r="A466" s="72">
        <v>455</v>
      </c>
      <c r="B466" s="94" t="s">
        <v>91</v>
      </c>
      <c r="C466" s="43">
        <v>906</v>
      </c>
      <c r="D466" s="55">
        <v>709</v>
      </c>
      <c r="E466" s="52" t="s">
        <v>545</v>
      </c>
      <c r="F466" s="4" t="s">
        <v>90</v>
      </c>
      <c r="G466" s="63">
        <v>9500</v>
      </c>
      <c r="H466" s="63">
        <v>15000</v>
      </c>
    </row>
    <row r="467" spans="1:8" ht="39.6" x14ac:dyDescent="0.25">
      <c r="A467" s="72">
        <v>456</v>
      </c>
      <c r="B467" s="28" t="s">
        <v>685</v>
      </c>
      <c r="C467" s="28">
        <v>906</v>
      </c>
      <c r="D467" s="1">
        <v>709</v>
      </c>
      <c r="E467" s="2" t="s">
        <v>296</v>
      </c>
      <c r="F467" s="2"/>
      <c r="G467" s="29">
        <f>G468+G471+G474</f>
        <v>25246</v>
      </c>
      <c r="H467" s="29">
        <f>H468+H471+H474</f>
        <v>26015</v>
      </c>
    </row>
    <row r="468" spans="1:8" ht="26.4" x14ac:dyDescent="0.25">
      <c r="A468" s="72">
        <v>457</v>
      </c>
      <c r="B468" s="5" t="s">
        <v>109</v>
      </c>
      <c r="C468" s="28">
        <v>906</v>
      </c>
      <c r="D468" s="1">
        <v>709</v>
      </c>
      <c r="E468" s="2" t="s">
        <v>321</v>
      </c>
      <c r="F468" s="2"/>
      <c r="G468" s="29">
        <f>G469+G470</f>
        <v>3516</v>
      </c>
      <c r="H468" s="29">
        <f>H469+H470</f>
        <v>3680</v>
      </c>
    </row>
    <row r="469" spans="1:8" ht="26.4" x14ac:dyDescent="0.25">
      <c r="A469" s="72">
        <v>458</v>
      </c>
      <c r="B469" s="7" t="s">
        <v>81</v>
      </c>
      <c r="C469" s="43">
        <v>906</v>
      </c>
      <c r="D469" s="3">
        <v>709</v>
      </c>
      <c r="E469" s="4" t="s">
        <v>321</v>
      </c>
      <c r="F469" s="4" t="s">
        <v>50</v>
      </c>
      <c r="G469" s="63">
        <v>3248</v>
      </c>
      <c r="H469" s="63">
        <v>3400</v>
      </c>
    </row>
    <row r="470" spans="1:8" ht="26.4" x14ac:dyDescent="0.25">
      <c r="A470" s="72">
        <v>459</v>
      </c>
      <c r="B470" s="7" t="s">
        <v>77</v>
      </c>
      <c r="C470" s="43">
        <v>906</v>
      </c>
      <c r="D470" s="3">
        <v>709</v>
      </c>
      <c r="E470" s="4" t="s">
        <v>321</v>
      </c>
      <c r="F470" s="4">
        <v>240</v>
      </c>
      <c r="G470" s="63">
        <v>268</v>
      </c>
      <c r="H470" s="63">
        <v>280</v>
      </c>
    </row>
    <row r="471" spans="1:8" ht="52.8" x14ac:dyDescent="0.25">
      <c r="A471" s="72">
        <v>460</v>
      </c>
      <c r="B471" s="5" t="s">
        <v>566</v>
      </c>
      <c r="C471" s="28">
        <v>906</v>
      </c>
      <c r="D471" s="1">
        <v>709</v>
      </c>
      <c r="E471" s="2" t="s">
        <v>322</v>
      </c>
      <c r="F471" s="2"/>
      <c r="G471" s="29">
        <f>G472+G473</f>
        <v>550</v>
      </c>
      <c r="H471" s="29">
        <f>H472+H473</f>
        <v>635</v>
      </c>
    </row>
    <row r="472" spans="1:8" ht="26.4" x14ac:dyDescent="0.25">
      <c r="A472" s="72">
        <v>461</v>
      </c>
      <c r="B472" s="7" t="s">
        <v>77</v>
      </c>
      <c r="C472" s="43">
        <v>906</v>
      </c>
      <c r="D472" s="3">
        <v>709</v>
      </c>
      <c r="E472" s="4" t="s">
        <v>322</v>
      </c>
      <c r="F472" s="4">
        <v>240</v>
      </c>
      <c r="G472" s="63">
        <v>520</v>
      </c>
      <c r="H472" s="63">
        <v>600</v>
      </c>
    </row>
    <row r="473" spans="1:8" x14ac:dyDescent="0.25">
      <c r="A473" s="72">
        <v>462</v>
      </c>
      <c r="B473" s="94" t="s">
        <v>644</v>
      </c>
      <c r="C473" s="43">
        <v>906</v>
      </c>
      <c r="D473" s="55">
        <v>709</v>
      </c>
      <c r="E473" s="4" t="s">
        <v>322</v>
      </c>
      <c r="F473" s="4" t="s">
        <v>643</v>
      </c>
      <c r="G473" s="63">
        <v>30</v>
      </c>
      <c r="H473" s="63">
        <v>35</v>
      </c>
    </row>
    <row r="474" spans="1:8" x14ac:dyDescent="0.25">
      <c r="A474" s="72">
        <v>463</v>
      </c>
      <c r="B474" s="5" t="s">
        <v>129</v>
      </c>
      <c r="C474" s="28">
        <v>906</v>
      </c>
      <c r="D474" s="1">
        <v>709</v>
      </c>
      <c r="E474" s="2" t="s">
        <v>323</v>
      </c>
      <c r="F474" s="2"/>
      <c r="G474" s="40">
        <f>G475+G476</f>
        <v>21180</v>
      </c>
      <c r="H474" s="40">
        <f>H475+H476</f>
        <v>21700</v>
      </c>
    </row>
    <row r="475" spans="1:8" x14ac:dyDescent="0.25">
      <c r="A475" s="72">
        <v>464</v>
      </c>
      <c r="B475" s="7" t="s">
        <v>45</v>
      </c>
      <c r="C475" s="43">
        <v>906</v>
      </c>
      <c r="D475" s="3">
        <v>709</v>
      </c>
      <c r="E475" s="4" t="s">
        <v>323</v>
      </c>
      <c r="F475" s="4" t="s">
        <v>44</v>
      </c>
      <c r="G475" s="63">
        <v>18140</v>
      </c>
      <c r="H475" s="63">
        <v>18500</v>
      </c>
    </row>
    <row r="476" spans="1:8" ht="26.4" x14ac:dyDescent="0.25">
      <c r="A476" s="72">
        <v>465</v>
      </c>
      <c r="B476" s="7" t="s">
        <v>77</v>
      </c>
      <c r="C476" s="43">
        <v>906</v>
      </c>
      <c r="D476" s="3">
        <v>709</v>
      </c>
      <c r="E476" s="4" t="s">
        <v>323</v>
      </c>
      <c r="F476" s="4">
        <v>240</v>
      </c>
      <c r="G476" s="63">
        <v>3040</v>
      </c>
      <c r="H476" s="63">
        <v>3200</v>
      </c>
    </row>
    <row r="477" spans="1:8" ht="39.6" x14ac:dyDescent="0.25">
      <c r="A477" s="72">
        <v>466</v>
      </c>
      <c r="B477" s="28" t="s">
        <v>688</v>
      </c>
      <c r="C477" s="28">
        <v>906</v>
      </c>
      <c r="D477" s="9">
        <v>709</v>
      </c>
      <c r="E477" s="10" t="s">
        <v>297</v>
      </c>
      <c r="F477" s="2"/>
      <c r="G477" s="29">
        <f>G478+G481</f>
        <v>50</v>
      </c>
      <c r="H477" s="29">
        <f>H478+H481</f>
        <v>50</v>
      </c>
    </row>
    <row r="478" spans="1:8" ht="26.4" x14ac:dyDescent="0.25">
      <c r="A478" s="72">
        <v>467</v>
      </c>
      <c r="B478" s="28" t="s">
        <v>170</v>
      </c>
      <c r="C478" s="28">
        <v>906</v>
      </c>
      <c r="D478" s="9">
        <v>709</v>
      </c>
      <c r="E478" s="10" t="s">
        <v>298</v>
      </c>
      <c r="F478" s="2"/>
      <c r="G478" s="29">
        <f>G479</f>
        <v>25</v>
      </c>
      <c r="H478" s="29">
        <f>H479</f>
        <v>25</v>
      </c>
    </row>
    <row r="479" spans="1:8" ht="39.6" x14ac:dyDescent="0.25">
      <c r="A479" s="72">
        <v>468</v>
      </c>
      <c r="B479" s="5" t="s">
        <v>171</v>
      </c>
      <c r="C479" s="28">
        <v>906</v>
      </c>
      <c r="D479" s="9">
        <v>709</v>
      </c>
      <c r="E479" s="10" t="s">
        <v>561</v>
      </c>
      <c r="F479" s="2"/>
      <c r="G479" s="29">
        <f>G480</f>
        <v>25</v>
      </c>
      <c r="H479" s="29">
        <f>H480</f>
        <v>25</v>
      </c>
    </row>
    <row r="480" spans="1:8" x14ac:dyDescent="0.25">
      <c r="A480" s="72">
        <v>469</v>
      </c>
      <c r="B480" s="7" t="s">
        <v>91</v>
      </c>
      <c r="C480" s="43">
        <v>906</v>
      </c>
      <c r="D480" s="11">
        <v>709</v>
      </c>
      <c r="E480" s="12" t="s">
        <v>561</v>
      </c>
      <c r="F480" s="4" t="s">
        <v>90</v>
      </c>
      <c r="G480" s="63">
        <v>25</v>
      </c>
      <c r="H480" s="63">
        <v>25</v>
      </c>
    </row>
    <row r="481" spans="1:8" ht="39.6" x14ac:dyDescent="0.25">
      <c r="A481" s="72">
        <v>470</v>
      </c>
      <c r="B481" s="28" t="s">
        <v>172</v>
      </c>
      <c r="C481" s="28">
        <v>906</v>
      </c>
      <c r="D481" s="9">
        <v>709</v>
      </c>
      <c r="E481" s="10" t="s">
        <v>300</v>
      </c>
      <c r="F481" s="2"/>
      <c r="G481" s="29">
        <f>G482</f>
        <v>25</v>
      </c>
      <c r="H481" s="29">
        <f>H482</f>
        <v>25</v>
      </c>
    </row>
    <row r="482" spans="1:8" ht="39.6" x14ac:dyDescent="0.25">
      <c r="A482" s="72">
        <v>471</v>
      </c>
      <c r="B482" s="5" t="s">
        <v>173</v>
      </c>
      <c r="C482" s="28">
        <v>906</v>
      </c>
      <c r="D482" s="9">
        <v>709</v>
      </c>
      <c r="E482" s="10" t="s">
        <v>301</v>
      </c>
      <c r="F482" s="2"/>
      <c r="G482" s="29">
        <f>G483</f>
        <v>25</v>
      </c>
      <c r="H482" s="29">
        <f>H483</f>
        <v>25</v>
      </c>
    </row>
    <row r="483" spans="1:8" x14ac:dyDescent="0.25">
      <c r="A483" s="72">
        <v>472</v>
      </c>
      <c r="B483" s="7" t="s">
        <v>91</v>
      </c>
      <c r="C483" s="43">
        <v>906</v>
      </c>
      <c r="D483" s="11">
        <v>709</v>
      </c>
      <c r="E483" s="12" t="s">
        <v>301</v>
      </c>
      <c r="F483" s="4" t="s">
        <v>90</v>
      </c>
      <c r="G483" s="63">
        <v>25</v>
      </c>
      <c r="H483" s="63">
        <v>25</v>
      </c>
    </row>
    <row r="484" spans="1:8" ht="39.6" x14ac:dyDescent="0.25">
      <c r="A484" s="72">
        <v>473</v>
      </c>
      <c r="B484" s="95" t="s">
        <v>700</v>
      </c>
      <c r="C484" s="28">
        <v>906</v>
      </c>
      <c r="D484" s="1">
        <v>709</v>
      </c>
      <c r="E484" s="2" t="s">
        <v>234</v>
      </c>
      <c r="F484" s="2"/>
      <c r="G484" s="29">
        <f>G485</f>
        <v>100</v>
      </c>
      <c r="H484" s="29">
        <f>H485</f>
        <v>100</v>
      </c>
    </row>
    <row r="485" spans="1:8" ht="39.6" x14ac:dyDescent="0.25">
      <c r="A485" s="72">
        <v>474</v>
      </c>
      <c r="B485" s="28" t="s">
        <v>138</v>
      </c>
      <c r="C485" s="28">
        <v>906</v>
      </c>
      <c r="D485" s="1">
        <v>709</v>
      </c>
      <c r="E485" s="2" t="s">
        <v>269</v>
      </c>
      <c r="F485" s="2"/>
      <c r="G485" s="29">
        <f>G486+G488</f>
        <v>100</v>
      </c>
      <c r="H485" s="29">
        <f>H486+H488</f>
        <v>100</v>
      </c>
    </row>
    <row r="486" spans="1:8" ht="26.4" x14ac:dyDescent="0.25">
      <c r="A486" s="72">
        <v>475</v>
      </c>
      <c r="B486" s="5" t="s">
        <v>184</v>
      </c>
      <c r="C486" s="28">
        <v>906</v>
      </c>
      <c r="D486" s="1">
        <v>709</v>
      </c>
      <c r="E486" s="2" t="s">
        <v>425</v>
      </c>
      <c r="F486" s="2"/>
      <c r="G486" s="29">
        <f>G487</f>
        <v>20</v>
      </c>
      <c r="H486" s="29">
        <f>H487</f>
        <v>20</v>
      </c>
    </row>
    <row r="487" spans="1:8" ht="26.4" x14ac:dyDescent="0.25">
      <c r="A487" s="72">
        <v>476</v>
      </c>
      <c r="B487" s="7" t="s">
        <v>77</v>
      </c>
      <c r="C487" s="43">
        <v>906</v>
      </c>
      <c r="D487" s="3">
        <v>709</v>
      </c>
      <c r="E487" s="4" t="s">
        <v>425</v>
      </c>
      <c r="F487" s="52">
        <v>240</v>
      </c>
      <c r="G487" s="63">
        <v>20</v>
      </c>
      <c r="H487" s="63">
        <v>20</v>
      </c>
    </row>
    <row r="488" spans="1:8" x14ac:dyDescent="0.25">
      <c r="A488" s="72">
        <v>477</v>
      </c>
      <c r="B488" s="5" t="s">
        <v>358</v>
      </c>
      <c r="C488" s="28">
        <v>906</v>
      </c>
      <c r="D488" s="1">
        <v>709</v>
      </c>
      <c r="E488" s="2" t="s">
        <v>426</v>
      </c>
      <c r="F488" s="2"/>
      <c r="G488" s="29">
        <f>G489</f>
        <v>80</v>
      </c>
      <c r="H488" s="29">
        <f>H489</f>
        <v>80</v>
      </c>
    </row>
    <row r="489" spans="1:8" x14ac:dyDescent="0.25">
      <c r="A489" s="72">
        <v>478</v>
      </c>
      <c r="B489" s="7" t="s">
        <v>91</v>
      </c>
      <c r="C489" s="43">
        <v>906</v>
      </c>
      <c r="D489" s="3">
        <v>709</v>
      </c>
      <c r="E489" s="4" t="s">
        <v>426</v>
      </c>
      <c r="F489" s="4" t="s">
        <v>90</v>
      </c>
      <c r="G489" s="63">
        <v>80</v>
      </c>
      <c r="H489" s="63">
        <v>80</v>
      </c>
    </row>
    <row r="490" spans="1:8" ht="15.6" x14ac:dyDescent="0.25">
      <c r="A490" s="72">
        <v>479</v>
      </c>
      <c r="B490" s="93" t="s">
        <v>539</v>
      </c>
      <c r="C490" s="28">
        <v>906</v>
      </c>
      <c r="D490" s="54">
        <v>1004</v>
      </c>
      <c r="E490" s="2"/>
      <c r="F490" s="2"/>
      <c r="G490" s="29">
        <f t="shared" ref="G490:H493" si="20">G491</f>
        <v>500</v>
      </c>
      <c r="H490" s="29">
        <f t="shared" si="20"/>
        <v>500</v>
      </c>
    </row>
    <row r="491" spans="1:8" ht="39.6" x14ac:dyDescent="0.25">
      <c r="A491" s="72">
        <v>480</v>
      </c>
      <c r="B491" s="95" t="s">
        <v>684</v>
      </c>
      <c r="C491" s="28">
        <v>906</v>
      </c>
      <c r="D491" s="54">
        <v>1004</v>
      </c>
      <c r="E491" s="2" t="s">
        <v>279</v>
      </c>
      <c r="F491" s="2"/>
      <c r="G491" s="29">
        <f t="shared" si="20"/>
        <v>500</v>
      </c>
      <c r="H491" s="29">
        <f t="shared" si="20"/>
        <v>500</v>
      </c>
    </row>
    <row r="492" spans="1:8" ht="26.4" x14ac:dyDescent="0.25">
      <c r="A492" s="72">
        <v>481</v>
      </c>
      <c r="B492" s="95" t="s">
        <v>122</v>
      </c>
      <c r="C492" s="28">
        <v>906</v>
      </c>
      <c r="D492" s="54">
        <v>1004</v>
      </c>
      <c r="E492" s="2" t="s">
        <v>285</v>
      </c>
      <c r="F492" s="2"/>
      <c r="G492" s="29">
        <f t="shared" si="20"/>
        <v>500</v>
      </c>
      <c r="H492" s="29">
        <f t="shared" si="20"/>
        <v>500</v>
      </c>
    </row>
    <row r="493" spans="1:8" ht="39.6" x14ac:dyDescent="0.25">
      <c r="A493" s="72">
        <v>482</v>
      </c>
      <c r="B493" s="113" t="s">
        <v>532</v>
      </c>
      <c r="C493" s="28">
        <v>906</v>
      </c>
      <c r="D493" s="54">
        <v>1004</v>
      </c>
      <c r="E493" s="2" t="s">
        <v>289</v>
      </c>
      <c r="F493" s="2"/>
      <c r="G493" s="29">
        <f t="shared" si="20"/>
        <v>500</v>
      </c>
      <c r="H493" s="29">
        <f t="shared" si="20"/>
        <v>500</v>
      </c>
    </row>
    <row r="494" spans="1:8" x14ac:dyDescent="0.25">
      <c r="A494" s="72">
        <v>483</v>
      </c>
      <c r="B494" s="94" t="s">
        <v>91</v>
      </c>
      <c r="C494" s="43">
        <v>906</v>
      </c>
      <c r="D494" s="55">
        <v>1004</v>
      </c>
      <c r="E494" s="4" t="s">
        <v>289</v>
      </c>
      <c r="F494" s="4" t="s">
        <v>90</v>
      </c>
      <c r="G494" s="74">
        <v>500</v>
      </c>
      <c r="H494" s="74">
        <v>500</v>
      </c>
    </row>
    <row r="495" spans="1:8" ht="15.6" x14ac:dyDescent="0.25">
      <c r="A495" s="72">
        <v>484</v>
      </c>
      <c r="B495" s="24" t="s">
        <v>34</v>
      </c>
      <c r="C495" s="5">
        <v>906</v>
      </c>
      <c r="D495" s="1">
        <v>1100</v>
      </c>
      <c r="E495" s="4"/>
      <c r="F495" s="4"/>
      <c r="G495" s="29">
        <f>G505+G496</f>
        <v>27826</v>
      </c>
      <c r="H495" s="29">
        <f>H505+H496</f>
        <v>29046</v>
      </c>
    </row>
    <row r="496" spans="1:8" x14ac:dyDescent="0.25">
      <c r="A496" s="72">
        <v>485</v>
      </c>
      <c r="B496" s="88" t="s">
        <v>645</v>
      </c>
      <c r="C496" s="5">
        <v>906</v>
      </c>
      <c r="D496" s="54">
        <v>1101</v>
      </c>
      <c r="E496" s="10"/>
      <c r="F496" s="10"/>
      <c r="G496" s="29">
        <f>G497</f>
        <v>11724</v>
      </c>
      <c r="H496" s="29">
        <f>H497</f>
        <v>12300</v>
      </c>
    </row>
    <row r="497" spans="1:8" ht="39.6" x14ac:dyDescent="0.25">
      <c r="A497" s="72">
        <v>486</v>
      </c>
      <c r="B497" s="95" t="s">
        <v>684</v>
      </c>
      <c r="C497" s="5">
        <v>906</v>
      </c>
      <c r="D497" s="54">
        <v>1101</v>
      </c>
      <c r="E497" s="2" t="s">
        <v>279</v>
      </c>
      <c r="F497" s="2"/>
      <c r="G497" s="29">
        <f>G498</f>
        <v>11724</v>
      </c>
      <c r="H497" s="29">
        <f>H498</f>
        <v>12300</v>
      </c>
    </row>
    <row r="498" spans="1:8" ht="39.6" x14ac:dyDescent="0.25">
      <c r="A498" s="72">
        <v>487</v>
      </c>
      <c r="B498" s="95" t="s">
        <v>127</v>
      </c>
      <c r="C498" s="5">
        <v>906</v>
      </c>
      <c r="D498" s="54">
        <v>1101</v>
      </c>
      <c r="E498" s="32" t="s">
        <v>290</v>
      </c>
      <c r="F498" s="2"/>
      <c r="G498" s="29">
        <f>G499+G501+G503</f>
        <v>11724</v>
      </c>
      <c r="H498" s="29">
        <f>H499+H501+H503</f>
        <v>12300</v>
      </c>
    </row>
    <row r="499" spans="1:8" x14ac:dyDescent="0.25">
      <c r="A499" s="72">
        <v>488</v>
      </c>
      <c r="B499" s="88" t="s">
        <v>129</v>
      </c>
      <c r="C499" s="5">
        <v>906</v>
      </c>
      <c r="D499" s="54">
        <v>1101</v>
      </c>
      <c r="E499" s="2" t="s">
        <v>291</v>
      </c>
      <c r="F499" s="2"/>
      <c r="G499" s="29">
        <f>G500</f>
        <v>10299</v>
      </c>
      <c r="H499" s="29">
        <f>H500</f>
        <v>10700</v>
      </c>
    </row>
    <row r="500" spans="1:8" x14ac:dyDescent="0.25">
      <c r="A500" s="72">
        <v>489</v>
      </c>
      <c r="B500" s="94" t="s">
        <v>91</v>
      </c>
      <c r="C500" s="7">
        <v>906</v>
      </c>
      <c r="D500" s="55">
        <v>1101</v>
      </c>
      <c r="E500" s="4" t="s">
        <v>291</v>
      </c>
      <c r="F500" s="4" t="s">
        <v>90</v>
      </c>
      <c r="G500" s="63">
        <v>10299</v>
      </c>
      <c r="H500" s="63">
        <v>10700</v>
      </c>
    </row>
    <row r="501" spans="1:8" ht="39.6" x14ac:dyDescent="0.25">
      <c r="A501" s="72">
        <v>490</v>
      </c>
      <c r="B501" s="88" t="s">
        <v>448</v>
      </c>
      <c r="C501" s="5">
        <v>906</v>
      </c>
      <c r="D501" s="54">
        <v>1101</v>
      </c>
      <c r="E501" s="2" t="s">
        <v>380</v>
      </c>
      <c r="F501" s="4"/>
      <c r="G501" s="29">
        <f>G502</f>
        <v>1045</v>
      </c>
      <c r="H501" s="29">
        <f>H502</f>
        <v>1200</v>
      </c>
    </row>
    <row r="502" spans="1:8" x14ac:dyDescent="0.25">
      <c r="A502" s="72">
        <v>491</v>
      </c>
      <c r="B502" s="94" t="s">
        <v>91</v>
      </c>
      <c r="C502" s="7">
        <v>906</v>
      </c>
      <c r="D502" s="55">
        <v>1101</v>
      </c>
      <c r="E502" s="4" t="s">
        <v>380</v>
      </c>
      <c r="F502" s="4" t="s">
        <v>90</v>
      </c>
      <c r="G502" s="63">
        <v>1045</v>
      </c>
      <c r="H502" s="63">
        <v>1200</v>
      </c>
    </row>
    <row r="503" spans="1:8" ht="26.4" x14ac:dyDescent="0.25">
      <c r="A503" s="72">
        <v>492</v>
      </c>
      <c r="B503" s="88" t="s">
        <v>477</v>
      </c>
      <c r="C503" s="5">
        <v>906</v>
      </c>
      <c r="D503" s="54">
        <v>1101</v>
      </c>
      <c r="E503" s="2" t="s">
        <v>478</v>
      </c>
      <c r="F503" s="4"/>
      <c r="G503" s="29">
        <f>G504</f>
        <v>380</v>
      </c>
      <c r="H503" s="29">
        <f>H504</f>
        <v>400</v>
      </c>
    </row>
    <row r="504" spans="1:8" x14ac:dyDescent="0.25">
      <c r="A504" s="72">
        <v>493</v>
      </c>
      <c r="B504" s="94" t="s">
        <v>91</v>
      </c>
      <c r="C504" s="7">
        <v>906</v>
      </c>
      <c r="D504" s="55">
        <v>1101</v>
      </c>
      <c r="E504" s="4" t="s">
        <v>478</v>
      </c>
      <c r="F504" s="4" t="s">
        <v>90</v>
      </c>
      <c r="G504" s="63">
        <v>380</v>
      </c>
      <c r="H504" s="63">
        <v>400</v>
      </c>
    </row>
    <row r="505" spans="1:8" x14ac:dyDescent="0.25">
      <c r="A505" s="72">
        <v>494</v>
      </c>
      <c r="B505" s="88" t="s">
        <v>540</v>
      </c>
      <c r="C505" s="28">
        <v>906</v>
      </c>
      <c r="D505" s="102">
        <v>1103</v>
      </c>
      <c r="E505" s="112"/>
      <c r="F505" s="4"/>
      <c r="G505" s="29">
        <f t="shared" ref="G505:H505" si="21">G506</f>
        <v>16102</v>
      </c>
      <c r="H505" s="29">
        <f t="shared" si="21"/>
        <v>16746</v>
      </c>
    </row>
    <row r="506" spans="1:8" ht="39.6" x14ac:dyDescent="0.25">
      <c r="A506" s="72">
        <v>495</v>
      </c>
      <c r="B506" s="95" t="s">
        <v>654</v>
      </c>
      <c r="C506" s="28">
        <v>906</v>
      </c>
      <c r="D506" s="102">
        <v>1103</v>
      </c>
      <c r="E506" s="10" t="s">
        <v>292</v>
      </c>
      <c r="F506" s="10"/>
      <c r="G506" s="29">
        <f>G507</f>
        <v>16102</v>
      </c>
      <c r="H506" s="29">
        <f>H507</f>
        <v>16746</v>
      </c>
    </row>
    <row r="507" spans="1:8" ht="26.4" x14ac:dyDescent="0.25">
      <c r="A507" s="72">
        <v>496</v>
      </c>
      <c r="B507" s="88" t="s">
        <v>460</v>
      </c>
      <c r="C507" s="5">
        <v>906</v>
      </c>
      <c r="D507" s="54">
        <v>1103</v>
      </c>
      <c r="E507" s="10" t="s">
        <v>663</v>
      </c>
      <c r="F507" s="4"/>
      <c r="G507" s="29">
        <f>G508</f>
        <v>16102</v>
      </c>
      <c r="H507" s="29">
        <f>H508</f>
        <v>16746</v>
      </c>
    </row>
    <row r="508" spans="1:8" x14ac:dyDescent="0.25">
      <c r="A508" s="72">
        <v>497</v>
      </c>
      <c r="B508" s="94" t="s">
        <v>91</v>
      </c>
      <c r="C508" s="43">
        <v>906</v>
      </c>
      <c r="D508" s="55">
        <v>1103</v>
      </c>
      <c r="E508" s="12" t="s">
        <v>663</v>
      </c>
      <c r="F508" s="4" t="s">
        <v>90</v>
      </c>
      <c r="G508" s="63">
        <v>16102</v>
      </c>
      <c r="H508" s="63">
        <v>16746</v>
      </c>
    </row>
    <row r="509" spans="1:8" ht="31.2" x14ac:dyDescent="0.25">
      <c r="A509" s="72">
        <v>498</v>
      </c>
      <c r="B509" s="24" t="s">
        <v>433</v>
      </c>
      <c r="C509" s="28">
        <v>908</v>
      </c>
      <c r="D509" s="55"/>
      <c r="E509" s="4"/>
      <c r="F509" s="4"/>
      <c r="G509" s="29">
        <f>G510</f>
        <v>218344.99999999997</v>
      </c>
      <c r="H509" s="29">
        <f>H510</f>
        <v>239605</v>
      </c>
    </row>
    <row r="510" spans="1:8" ht="15.6" x14ac:dyDescent="0.25">
      <c r="A510" s="72">
        <v>499</v>
      </c>
      <c r="B510" s="24" t="s">
        <v>40</v>
      </c>
      <c r="C510" s="5">
        <v>908</v>
      </c>
      <c r="D510" s="1">
        <v>800</v>
      </c>
      <c r="E510" s="2"/>
      <c r="F510" s="2"/>
      <c r="G510" s="29">
        <f>G511+G535</f>
        <v>218344.99999999997</v>
      </c>
      <c r="H510" s="29">
        <f>H511+H535</f>
        <v>239605</v>
      </c>
    </row>
    <row r="511" spans="1:8" x14ac:dyDescent="0.25">
      <c r="A511" s="72">
        <v>500</v>
      </c>
      <c r="B511" s="5" t="s">
        <v>23</v>
      </c>
      <c r="C511" s="5">
        <v>908</v>
      </c>
      <c r="D511" s="1">
        <v>801</v>
      </c>
      <c r="E511" s="2"/>
      <c r="F511" s="2"/>
      <c r="G511" s="29">
        <f>G512</f>
        <v>183206.09999999998</v>
      </c>
      <c r="H511" s="29">
        <f>H512</f>
        <v>200245</v>
      </c>
    </row>
    <row r="512" spans="1:8" ht="29.1" customHeight="1" x14ac:dyDescent="0.25">
      <c r="A512" s="72">
        <v>501</v>
      </c>
      <c r="B512" s="95" t="s">
        <v>589</v>
      </c>
      <c r="C512" s="5">
        <v>908</v>
      </c>
      <c r="D512" s="1">
        <v>801</v>
      </c>
      <c r="E512" s="2" t="s">
        <v>209</v>
      </c>
      <c r="F512" s="2"/>
      <c r="G512" s="29">
        <f>G513</f>
        <v>183206.09999999998</v>
      </c>
      <c r="H512" s="29">
        <f>H513</f>
        <v>200245</v>
      </c>
    </row>
    <row r="513" spans="1:8" ht="16.05" customHeight="1" x14ac:dyDescent="0.25">
      <c r="A513" s="72">
        <v>502</v>
      </c>
      <c r="B513" s="28" t="s">
        <v>105</v>
      </c>
      <c r="C513" s="5">
        <v>908</v>
      </c>
      <c r="D513" s="1">
        <v>801</v>
      </c>
      <c r="E513" s="10" t="s">
        <v>208</v>
      </c>
      <c r="F513" s="2"/>
      <c r="G513" s="29">
        <f>G514+G516+G518+G520+G529+G531+G533+G527+G524</f>
        <v>183206.09999999998</v>
      </c>
      <c r="H513" s="29">
        <f>H514+H516+H518+H520+H529+H531+H533+H527+H524</f>
        <v>200245</v>
      </c>
    </row>
    <row r="514" spans="1:8" ht="39.6" x14ac:dyDescent="0.25">
      <c r="A514" s="72">
        <v>503</v>
      </c>
      <c r="B514" s="5" t="s">
        <v>152</v>
      </c>
      <c r="C514" s="5">
        <v>908</v>
      </c>
      <c r="D514" s="1">
        <v>801</v>
      </c>
      <c r="E514" s="2" t="s">
        <v>622</v>
      </c>
      <c r="F514" s="2"/>
      <c r="G514" s="29">
        <f>G515</f>
        <v>33418</v>
      </c>
      <c r="H514" s="29">
        <f>H515</f>
        <v>34000</v>
      </c>
    </row>
    <row r="515" spans="1:8" x14ac:dyDescent="0.25">
      <c r="A515" s="72">
        <v>504</v>
      </c>
      <c r="B515" s="7" t="s">
        <v>91</v>
      </c>
      <c r="C515" s="7">
        <v>908</v>
      </c>
      <c r="D515" s="3">
        <v>801</v>
      </c>
      <c r="E515" s="4" t="s">
        <v>622</v>
      </c>
      <c r="F515" s="4" t="s">
        <v>90</v>
      </c>
      <c r="G515" s="63">
        <v>33418</v>
      </c>
      <c r="H515" s="63">
        <v>34000</v>
      </c>
    </row>
    <row r="516" spans="1:8" ht="39.75" customHeight="1" x14ac:dyDescent="0.25">
      <c r="A516" s="72">
        <v>505</v>
      </c>
      <c r="B516" s="88" t="s">
        <v>153</v>
      </c>
      <c r="C516" s="5">
        <v>908</v>
      </c>
      <c r="D516" s="1">
        <v>801</v>
      </c>
      <c r="E516" s="2" t="s">
        <v>207</v>
      </c>
      <c r="F516" s="2"/>
      <c r="G516" s="29">
        <f>G517</f>
        <v>29944</v>
      </c>
      <c r="H516" s="29">
        <f>H517</f>
        <v>32000</v>
      </c>
    </row>
    <row r="517" spans="1:8" x14ac:dyDescent="0.25">
      <c r="A517" s="72">
        <v>506</v>
      </c>
      <c r="B517" s="7" t="s">
        <v>86</v>
      </c>
      <c r="C517" s="7">
        <v>908</v>
      </c>
      <c r="D517" s="3">
        <v>801</v>
      </c>
      <c r="E517" s="4" t="s">
        <v>207</v>
      </c>
      <c r="F517" s="4" t="s">
        <v>85</v>
      </c>
      <c r="G517" s="63">
        <v>29944</v>
      </c>
      <c r="H517" s="63">
        <v>32000</v>
      </c>
    </row>
    <row r="518" spans="1:8" ht="26.4" x14ac:dyDescent="0.25">
      <c r="A518" s="72">
        <v>507</v>
      </c>
      <c r="B518" s="5" t="s">
        <v>154</v>
      </c>
      <c r="C518" s="5">
        <v>908</v>
      </c>
      <c r="D518" s="1">
        <v>801</v>
      </c>
      <c r="E518" s="2" t="s">
        <v>210</v>
      </c>
      <c r="F518" s="2"/>
      <c r="G518" s="29">
        <f>G519</f>
        <v>111905</v>
      </c>
      <c r="H518" s="29">
        <f>H519</f>
        <v>113000</v>
      </c>
    </row>
    <row r="519" spans="1:8" x14ac:dyDescent="0.25">
      <c r="A519" s="72">
        <v>508</v>
      </c>
      <c r="B519" s="7" t="s">
        <v>86</v>
      </c>
      <c r="C519" s="7">
        <v>908</v>
      </c>
      <c r="D519" s="3">
        <v>801</v>
      </c>
      <c r="E519" s="4" t="s">
        <v>210</v>
      </c>
      <c r="F519" s="4" t="s">
        <v>85</v>
      </c>
      <c r="G519" s="63">
        <v>111905</v>
      </c>
      <c r="H519" s="63">
        <v>113000</v>
      </c>
    </row>
    <row r="520" spans="1:8" x14ac:dyDescent="0.25">
      <c r="A520" s="72">
        <v>509</v>
      </c>
      <c r="B520" s="5" t="s">
        <v>38</v>
      </c>
      <c r="C520" s="5">
        <v>908</v>
      </c>
      <c r="D520" s="1">
        <v>801</v>
      </c>
      <c r="E520" s="2" t="s">
        <v>623</v>
      </c>
      <c r="F520" s="2"/>
      <c r="G520" s="29">
        <f>G522+G521+G523</f>
        <v>500</v>
      </c>
      <c r="H520" s="29">
        <f>H522+H521+H523</f>
        <v>530</v>
      </c>
    </row>
    <row r="521" spans="1:8" ht="26.4" x14ac:dyDescent="0.25">
      <c r="A521" s="72">
        <v>510</v>
      </c>
      <c r="B521" s="7" t="s">
        <v>77</v>
      </c>
      <c r="C521" s="7">
        <v>908</v>
      </c>
      <c r="D521" s="3">
        <v>801</v>
      </c>
      <c r="E521" s="4" t="s">
        <v>623</v>
      </c>
      <c r="F521" s="4" t="s">
        <v>78</v>
      </c>
      <c r="G521" s="63">
        <v>60</v>
      </c>
      <c r="H521" s="63">
        <v>80</v>
      </c>
    </row>
    <row r="522" spans="1:8" x14ac:dyDescent="0.25">
      <c r="A522" s="72">
        <v>511</v>
      </c>
      <c r="B522" s="7" t="s">
        <v>86</v>
      </c>
      <c r="C522" s="7">
        <v>908</v>
      </c>
      <c r="D522" s="3">
        <v>801</v>
      </c>
      <c r="E522" s="4" t="s">
        <v>623</v>
      </c>
      <c r="F522" s="4" t="s">
        <v>85</v>
      </c>
      <c r="G522" s="63">
        <v>395</v>
      </c>
      <c r="H522" s="63">
        <v>400</v>
      </c>
    </row>
    <row r="523" spans="1:8" x14ac:dyDescent="0.25">
      <c r="A523" s="72">
        <v>512</v>
      </c>
      <c r="B523" s="7" t="s">
        <v>91</v>
      </c>
      <c r="C523" s="7">
        <v>908</v>
      </c>
      <c r="D523" s="3">
        <v>801</v>
      </c>
      <c r="E523" s="4" t="s">
        <v>623</v>
      </c>
      <c r="F523" s="4" t="s">
        <v>90</v>
      </c>
      <c r="G523" s="63">
        <v>45</v>
      </c>
      <c r="H523" s="63">
        <v>50</v>
      </c>
    </row>
    <row r="524" spans="1:8" ht="66" x14ac:dyDescent="0.25">
      <c r="A524" s="72">
        <v>513</v>
      </c>
      <c r="B524" s="88" t="s">
        <v>375</v>
      </c>
      <c r="C524" s="5">
        <v>908</v>
      </c>
      <c r="D524" s="1">
        <v>801</v>
      </c>
      <c r="E524" s="2" t="s">
        <v>212</v>
      </c>
      <c r="F524" s="4"/>
      <c r="G524" s="29">
        <f>G525+G526</f>
        <v>7170</v>
      </c>
      <c r="H524" s="29">
        <f>H525+H526</f>
        <v>20000</v>
      </c>
    </row>
    <row r="525" spans="1:8" x14ac:dyDescent="0.25">
      <c r="A525" s="72">
        <v>514</v>
      </c>
      <c r="B525" s="94" t="s">
        <v>86</v>
      </c>
      <c r="C525" s="7">
        <v>908</v>
      </c>
      <c r="D525" s="55">
        <v>801</v>
      </c>
      <c r="E525" s="4" t="s">
        <v>212</v>
      </c>
      <c r="F525" s="4" t="s">
        <v>85</v>
      </c>
      <c r="G525" s="63">
        <v>5970</v>
      </c>
      <c r="H525" s="63">
        <v>15000</v>
      </c>
    </row>
    <row r="526" spans="1:8" x14ac:dyDescent="0.25">
      <c r="A526" s="72">
        <v>515</v>
      </c>
      <c r="B526" s="94" t="s">
        <v>91</v>
      </c>
      <c r="C526" s="7">
        <v>908</v>
      </c>
      <c r="D526" s="55">
        <v>801</v>
      </c>
      <c r="E526" s="4" t="s">
        <v>212</v>
      </c>
      <c r="F526" s="4" t="s">
        <v>90</v>
      </c>
      <c r="G526" s="63">
        <v>1200</v>
      </c>
      <c r="H526" s="63">
        <v>5000</v>
      </c>
    </row>
    <row r="527" spans="1:8" ht="39.6" x14ac:dyDescent="0.25">
      <c r="A527" s="72">
        <v>516</v>
      </c>
      <c r="B527" s="88" t="s">
        <v>637</v>
      </c>
      <c r="C527" s="5">
        <v>908</v>
      </c>
      <c r="D527" s="90">
        <v>801</v>
      </c>
      <c r="E527" s="10" t="s">
        <v>452</v>
      </c>
      <c r="F527" s="32"/>
      <c r="G527" s="29">
        <f>G528</f>
        <v>100</v>
      </c>
      <c r="H527" s="29">
        <f>H528</f>
        <v>300</v>
      </c>
    </row>
    <row r="528" spans="1:8" x14ac:dyDescent="0.25">
      <c r="A528" s="72">
        <v>517</v>
      </c>
      <c r="B528" s="94" t="s">
        <v>86</v>
      </c>
      <c r="C528" s="7">
        <v>908</v>
      </c>
      <c r="D528" s="91">
        <v>801</v>
      </c>
      <c r="E528" s="12" t="s">
        <v>452</v>
      </c>
      <c r="F528" s="4" t="s">
        <v>85</v>
      </c>
      <c r="G528" s="63">
        <v>100</v>
      </c>
      <c r="H528" s="63">
        <v>300</v>
      </c>
    </row>
    <row r="529" spans="1:8" ht="105.6" x14ac:dyDescent="0.25">
      <c r="A529" s="72">
        <v>518</v>
      </c>
      <c r="B529" s="95" t="s">
        <v>616</v>
      </c>
      <c r="C529" s="5">
        <v>908</v>
      </c>
      <c r="D529" s="90">
        <v>801</v>
      </c>
      <c r="E529" s="10" t="s">
        <v>673</v>
      </c>
      <c r="F529" s="2"/>
      <c r="G529" s="29">
        <f>G530</f>
        <v>69.8</v>
      </c>
      <c r="H529" s="29">
        <f>H530</f>
        <v>300</v>
      </c>
    </row>
    <row r="530" spans="1:8" x14ac:dyDescent="0.25">
      <c r="A530" s="72">
        <v>519</v>
      </c>
      <c r="B530" s="94" t="s">
        <v>86</v>
      </c>
      <c r="C530" s="7">
        <v>908</v>
      </c>
      <c r="D530" s="91">
        <v>801</v>
      </c>
      <c r="E530" s="12" t="s">
        <v>673</v>
      </c>
      <c r="F530" s="4" t="s">
        <v>85</v>
      </c>
      <c r="G530" s="63">
        <v>69.8</v>
      </c>
      <c r="H530" s="63">
        <v>300</v>
      </c>
    </row>
    <row r="531" spans="1:8" ht="66" x14ac:dyDescent="0.25">
      <c r="A531" s="72">
        <v>520</v>
      </c>
      <c r="B531" s="95" t="s">
        <v>615</v>
      </c>
      <c r="C531" s="5">
        <v>908</v>
      </c>
      <c r="D531" s="90">
        <v>801</v>
      </c>
      <c r="E531" s="10" t="s">
        <v>614</v>
      </c>
      <c r="F531" s="2"/>
      <c r="G531" s="29">
        <f>G532</f>
        <v>24.3</v>
      </c>
      <c r="H531" s="29">
        <f>H532</f>
        <v>40</v>
      </c>
    </row>
    <row r="532" spans="1:8" x14ac:dyDescent="0.25">
      <c r="A532" s="72">
        <v>521</v>
      </c>
      <c r="B532" s="94" t="s">
        <v>91</v>
      </c>
      <c r="C532" s="7">
        <v>908</v>
      </c>
      <c r="D532" s="91">
        <v>801</v>
      </c>
      <c r="E532" s="12" t="s">
        <v>614</v>
      </c>
      <c r="F532" s="4" t="s">
        <v>90</v>
      </c>
      <c r="G532" s="31">
        <v>24.3</v>
      </c>
      <c r="H532" s="31">
        <v>40</v>
      </c>
    </row>
    <row r="533" spans="1:8" ht="52.8" x14ac:dyDescent="0.25">
      <c r="A533" s="72">
        <v>522</v>
      </c>
      <c r="B533" s="88" t="s">
        <v>676</v>
      </c>
      <c r="C533" s="5">
        <v>908</v>
      </c>
      <c r="D533" s="90">
        <v>801</v>
      </c>
      <c r="E533" s="10" t="s">
        <v>675</v>
      </c>
      <c r="F533" s="4"/>
      <c r="G533" s="31">
        <f>G534</f>
        <v>75</v>
      </c>
      <c r="H533" s="31">
        <f>H534</f>
        <v>75</v>
      </c>
    </row>
    <row r="534" spans="1:8" x14ac:dyDescent="0.25">
      <c r="A534" s="72">
        <v>523</v>
      </c>
      <c r="B534" s="94" t="s">
        <v>91</v>
      </c>
      <c r="C534" s="7">
        <v>908</v>
      </c>
      <c r="D534" s="91">
        <v>801</v>
      </c>
      <c r="E534" s="12" t="s">
        <v>675</v>
      </c>
      <c r="F534" s="4" t="s">
        <v>90</v>
      </c>
      <c r="G534" s="31">
        <v>75</v>
      </c>
      <c r="H534" s="31">
        <v>75</v>
      </c>
    </row>
    <row r="535" spans="1:8" ht="15.6" x14ac:dyDescent="0.25">
      <c r="A535" s="72">
        <v>524</v>
      </c>
      <c r="B535" s="141" t="s">
        <v>89</v>
      </c>
      <c r="C535" s="5">
        <v>908</v>
      </c>
      <c r="D535" s="142" t="s">
        <v>87</v>
      </c>
      <c r="E535" s="143" t="s">
        <v>88</v>
      </c>
      <c r="F535" s="143" t="s">
        <v>88</v>
      </c>
      <c r="G535" s="29">
        <f>G536+G541</f>
        <v>35138.9</v>
      </c>
      <c r="H535" s="29">
        <f>H536+H541</f>
        <v>39360</v>
      </c>
    </row>
    <row r="536" spans="1:8" ht="26.4" x14ac:dyDescent="0.25">
      <c r="A536" s="72">
        <v>525</v>
      </c>
      <c r="B536" s="28" t="s">
        <v>589</v>
      </c>
      <c r="C536" s="5">
        <v>908</v>
      </c>
      <c r="D536" s="142" t="s">
        <v>87</v>
      </c>
      <c r="E536" s="2" t="s">
        <v>209</v>
      </c>
      <c r="F536" s="143"/>
      <c r="G536" s="29">
        <f>G537</f>
        <v>33638.9</v>
      </c>
      <c r="H536" s="29">
        <f>H537</f>
        <v>34360</v>
      </c>
    </row>
    <row r="537" spans="1:8" ht="39.6" x14ac:dyDescent="0.25">
      <c r="A537" s="72">
        <v>526</v>
      </c>
      <c r="B537" s="28" t="s">
        <v>617</v>
      </c>
      <c r="C537" s="5">
        <v>908</v>
      </c>
      <c r="D537" s="1">
        <v>804</v>
      </c>
      <c r="E537" s="2" t="s">
        <v>214</v>
      </c>
      <c r="F537" s="2"/>
      <c r="G537" s="29">
        <f>G538</f>
        <v>33638.9</v>
      </c>
      <c r="H537" s="29">
        <f>H538</f>
        <v>34360</v>
      </c>
    </row>
    <row r="538" spans="1:8" ht="39.6" x14ac:dyDescent="0.25">
      <c r="A538" s="72">
        <v>527</v>
      </c>
      <c r="B538" s="5" t="s">
        <v>155</v>
      </c>
      <c r="C538" s="5">
        <v>908</v>
      </c>
      <c r="D538" s="1">
        <v>804</v>
      </c>
      <c r="E538" s="2" t="s">
        <v>630</v>
      </c>
      <c r="F538" s="2"/>
      <c r="G538" s="29">
        <f>G539+G540</f>
        <v>33638.9</v>
      </c>
      <c r="H538" s="29">
        <f>H539+H540</f>
        <v>34360</v>
      </c>
    </row>
    <row r="539" spans="1:8" x14ac:dyDescent="0.25">
      <c r="A539" s="72">
        <v>528</v>
      </c>
      <c r="B539" s="7" t="s">
        <v>45</v>
      </c>
      <c r="C539" s="7">
        <v>908</v>
      </c>
      <c r="D539" s="3">
        <v>804</v>
      </c>
      <c r="E539" s="4" t="s">
        <v>630</v>
      </c>
      <c r="F539" s="4" t="s">
        <v>44</v>
      </c>
      <c r="G539" s="63">
        <f>31640+5.9</f>
        <v>31645.9</v>
      </c>
      <c r="H539" s="63">
        <f>32500-240</f>
        <v>32260</v>
      </c>
    </row>
    <row r="540" spans="1:8" ht="26.4" x14ac:dyDescent="0.25">
      <c r="A540" s="72">
        <v>529</v>
      </c>
      <c r="B540" s="7" t="s">
        <v>77</v>
      </c>
      <c r="C540" s="7">
        <v>908</v>
      </c>
      <c r="D540" s="3">
        <v>804</v>
      </c>
      <c r="E540" s="4" t="s">
        <v>630</v>
      </c>
      <c r="F540" s="4" t="s">
        <v>78</v>
      </c>
      <c r="G540" s="63">
        <v>1993</v>
      </c>
      <c r="H540" s="63">
        <v>2100</v>
      </c>
    </row>
    <row r="541" spans="1:8" x14ac:dyDescent="0.25">
      <c r="A541" s="72">
        <v>530</v>
      </c>
      <c r="B541" s="88" t="s">
        <v>156</v>
      </c>
      <c r="C541" s="5">
        <v>908</v>
      </c>
      <c r="D541" s="54">
        <v>804</v>
      </c>
      <c r="E541" s="2" t="s">
        <v>189</v>
      </c>
      <c r="F541" s="2"/>
      <c r="G541" s="29">
        <f>G542</f>
        <v>1500</v>
      </c>
      <c r="H541" s="29">
        <f>H542</f>
        <v>5000</v>
      </c>
    </row>
    <row r="542" spans="1:8" ht="26.4" x14ac:dyDescent="0.25">
      <c r="A542" s="72">
        <v>531</v>
      </c>
      <c r="B542" s="88" t="s">
        <v>392</v>
      </c>
      <c r="C542" s="5">
        <v>908</v>
      </c>
      <c r="D542" s="90">
        <v>804</v>
      </c>
      <c r="E542" s="10" t="s">
        <v>391</v>
      </c>
      <c r="F542" s="4"/>
      <c r="G542" s="29">
        <f>G543</f>
        <v>1500</v>
      </c>
      <c r="H542" s="29">
        <f>H543</f>
        <v>5000</v>
      </c>
    </row>
    <row r="543" spans="1:8" x14ac:dyDescent="0.25">
      <c r="A543" s="72">
        <v>532</v>
      </c>
      <c r="B543" s="94" t="s">
        <v>52</v>
      </c>
      <c r="C543" s="7">
        <v>908</v>
      </c>
      <c r="D543" s="91">
        <v>804</v>
      </c>
      <c r="E543" s="12" t="s">
        <v>391</v>
      </c>
      <c r="F543" s="4" t="s">
        <v>51</v>
      </c>
      <c r="G543" s="63">
        <v>1500</v>
      </c>
      <c r="H543" s="63">
        <v>5000</v>
      </c>
    </row>
    <row r="544" spans="1:8" ht="15.6" x14ac:dyDescent="0.25">
      <c r="A544" s="72">
        <v>533</v>
      </c>
      <c r="B544" s="24" t="s">
        <v>61</v>
      </c>
      <c r="C544" s="28">
        <v>912</v>
      </c>
      <c r="D544" s="1"/>
      <c r="E544" s="2"/>
      <c r="F544" s="2"/>
      <c r="G544" s="40">
        <f t="shared" ref="G544:H546" si="22">G545</f>
        <v>5726</v>
      </c>
      <c r="H544" s="40">
        <f t="shared" si="22"/>
        <v>5956</v>
      </c>
    </row>
    <row r="545" spans="1:8" ht="15.6" x14ac:dyDescent="0.25">
      <c r="A545" s="72">
        <v>534</v>
      </c>
      <c r="B545" s="24" t="s">
        <v>4</v>
      </c>
      <c r="C545" s="28">
        <v>912</v>
      </c>
      <c r="D545" s="1">
        <v>100</v>
      </c>
      <c r="E545" s="2"/>
      <c r="F545" s="2"/>
      <c r="G545" s="29">
        <f t="shared" si="22"/>
        <v>5726</v>
      </c>
      <c r="H545" s="29">
        <f t="shared" si="22"/>
        <v>5956</v>
      </c>
    </row>
    <row r="546" spans="1:8" ht="39.6" x14ac:dyDescent="0.25">
      <c r="A546" s="72">
        <v>535</v>
      </c>
      <c r="B546" s="5" t="s">
        <v>27</v>
      </c>
      <c r="C546" s="28">
        <v>912</v>
      </c>
      <c r="D546" s="1">
        <v>103</v>
      </c>
      <c r="E546" s="2"/>
      <c r="F546" s="2"/>
      <c r="G546" s="29">
        <f t="shared" si="22"/>
        <v>5726</v>
      </c>
      <c r="H546" s="29">
        <f t="shared" si="22"/>
        <v>5956</v>
      </c>
    </row>
    <row r="547" spans="1:8" x14ac:dyDescent="0.25">
      <c r="A547" s="72">
        <v>536</v>
      </c>
      <c r="B547" s="5" t="s">
        <v>156</v>
      </c>
      <c r="C547" s="28">
        <v>912</v>
      </c>
      <c r="D547" s="9">
        <v>103</v>
      </c>
      <c r="E547" s="2" t="s">
        <v>189</v>
      </c>
      <c r="F547" s="2"/>
      <c r="G547" s="29">
        <f>G550+G548+G553</f>
        <v>5726</v>
      </c>
      <c r="H547" s="29">
        <f>H550+H548+H553</f>
        <v>5956</v>
      </c>
    </row>
    <row r="548" spans="1:8" x14ac:dyDescent="0.25">
      <c r="A548" s="72">
        <v>537</v>
      </c>
      <c r="B548" s="5" t="s">
        <v>108</v>
      </c>
      <c r="C548" s="28">
        <v>912</v>
      </c>
      <c r="D548" s="9">
        <v>103</v>
      </c>
      <c r="E548" s="2" t="s">
        <v>248</v>
      </c>
      <c r="F548" s="2"/>
      <c r="G548" s="29">
        <f>G549</f>
        <v>477</v>
      </c>
      <c r="H548" s="29">
        <f>H549</f>
        <v>496</v>
      </c>
    </row>
    <row r="549" spans="1:8" ht="26.4" x14ac:dyDescent="0.25">
      <c r="A549" s="72">
        <v>538</v>
      </c>
      <c r="B549" s="7" t="s">
        <v>81</v>
      </c>
      <c r="C549" s="43">
        <v>912</v>
      </c>
      <c r="D549" s="11">
        <v>103</v>
      </c>
      <c r="E549" s="4" t="s">
        <v>248</v>
      </c>
      <c r="F549" s="4" t="s">
        <v>50</v>
      </c>
      <c r="G549" s="63">
        <v>477</v>
      </c>
      <c r="H549" s="63">
        <v>496</v>
      </c>
    </row>
    <row r="550" spans="1:8" ht="26.4" x14ac:dyDescent="0.25">
      <c r="A550" s="72">
        <v>539</v>
      </c>
      <c r="B550" s="5" t="s">
        <v>109</v>
      </c>
      <c r="C550" s="28">
        <v>912</v>
      </c>
      <c r="D550" s="9">
        <v>103</v>
      </c>
      <c r="E550" s="136" t="s">
        <v>247</v>
      </c>
      <c r="F550" s="10"/>
      <c r="G550" s="29">
        <f>G551+G552</f>
        <v>3077</v>
      </c>
      <c r="H550" s="29">
        <f>H551+H552</f>
        <v>3200</v>
      </c>
    </row>
    <row r="551" spans="1:8" ht="26.4" x14ac:dyDescent="0.25">
      <c r="A551" s="72">
        <v>540</v>
      </c>
      <c r="B551" s="7" t="s">
        <v>81</v>
      </c>
      <c r="C551" s="43">
        <v>912</v>
      </c>
      <c r="D551" s="11">
        <v>103</v>
      </c>
      <c r="E551" s="137" t="s">
        <v>247</v>
      </c>
      <c r="F551" s="4" t="s">
        <v>50</v>
      </c>
      <c r="G551" s="63">
        <v>2352</v>
      </c>
      <c r="H551" s="63">
        <v>2446</v>
      </c>
    </row>
    <row r="552" spans="1:8" ht="26.4" x14ac:dyDescent="0.25">
      <c r="A552" s="72">
        <v>541</v>
      </c>
      <c r="B552" s="7" t="s">
        <v>77</v>
      </c>
      <c r="C552" s="43">
        <v>912</v>
      </c>
      <c r="D552" s="11">
        <v>103</v>
      </c>
      <c r="E552" s="137" t="s">
        <v>247</v>
      </c>
      <c r="F552" s="4">
        <v>240</v>
      </c>
      <c r="G552" s="63">
        <v>725</v>
      </c>
      <c r="H552" s="63">
        <v>754</v>
      </c>
    </row>
    <row r="553" spans="1:8" ht="26.4" x14ac:dyDescent="0.25">
      <c r="A553" s="72">
        <v>542</v>
      </c>
      <c r="B553" s="5" t="s">
        <v>329</v>
      </c>
      <c r="C553" s="28">
        <v>912</v>
      </c>
      <c r="D553" s="9">
        <v>103</v>
      </c>
      <c r="E553" s="136" t="s">
        <v>330</v>
      </c>
      <c r="F553" s="2"/>
      <c r="G553" s="29">
        <f>G554</f>
        <v>2172</v>
      </c>
      <c r="H553" s="29">
        <f>H554</f>
        <v>2260</v>
      </c>
    </row>
    <row r="554" spans="1:8" ht="26.4" x14ac:dyDescent="0.25">
      <c r="A554" s="72">
        <v>543</v>
      </c>
      <c r="B554" s="7" t="s">
        <v>81</v>
      </c>
      <c r="C554" s="43">
        <v>912</v>
      </c>
      <c r="D554" s="11">
        <v>103</v>
      </c>
      <c r="E554" s="137" t="s">
        <v>330</v>
      </c>
      <c r="F554" s="4" t="s">
        <v>50</v>
      </c>
      <c r="G554" s="31">
        <v>2172</v>
      </c>
      <c r="H554" s="31">
        <v>2260</v>
      </c>
    </row>
    <row r="555" spans="1:8" ht="31.2" x14ac:dyDescent="0.25">
      <c r="A555" s="72">
        <v>544</v>
      </c>
      <c r="B555" s="24" t="s">
        <v>62</v>
      </c>
      <c r="C555" s="28">
        <v>913</v>
      </c>
      <c r="D555" s="11"/>
      <c r="E555" s="27"/>
      <c r="F555" s="12"/>
      <c r="G555" s="40">
        <f t="shared" ref="G555:H557" si="23">G556</f>
        <v>4807</v>
      </c>
      <c r="H555" s="40">
        <f t="shared" si="23"/>
        <v>4987</v>
      </c>
    </row>
    <row r="556" spans="1:8" ht="15.6" x14ac:dyDescent="0.25">
      <c r="A556" s="72">
        <v>545</v>
      </c>
      <c r="B556" s="24" t="s">
        <v>4</v>
      </c>
      <c r="C556" s="28">
        <v>913</v>
      </c>
      <c r="D556" s="1">
        <v>100</v>
      </c>
      <c r="E556" s="27"/>
      <c r="F556" s="12"/>
      <c r="G556" s="40">
        <f t="shared" si="23"/>
        <v>4807</v>
      </c>
      <c r="H556" s="40">
        <f t="shared" si="23"/>
        <v>4987</v>
      </c>
    </row>
    <row r="557" spans="1:8" ht="39.6" x14ac:dyDescent="0.25">
      <c r="A557" s="72">
        <v>546</v>
      </c>
      <c r="B557" s="5" t="s">
        <v>416</v>
      </c>
      <c r="C557" s="28">
        <v>913</v>
      </c>
      <c r="D557" s="1">
        <v>106</v>
      </c>
      <c r="E557" s="27"/>
      <c r="F557" s="12"/>
      <c r="G557" s="40">
        <f t="shared" si="23"/>
        <v>4807</v>
      </c>
      <c r="H557" s="40">
        <f t="shared" si="23"/>
        <v>4987</v>
      </c>
    </row>
    <row r="558" spans="1:8" x14ac:dyDescent="0.25">
      <c r="A558" s="72">
        <v>547</v>
      </c>
      <c r="B558" s="5" t="s">
        <v>156</v>
      </c>
      <c r="C558" s="28">
        <v>913</v>
      </c>
      <c r="D558" s="1">
        <v>106</v>
      </c>
      <c r="E558" s="2" t="s">
        <v>189</v>
      </c>
      <c r="F558" s="2"/>
      <c r="G558" s="29">
        <f>G559+G561</f>
        <v>4807</v>
      </c>
      <c r="H558" s="29">
        <f>H559+H561</f>
        <v>4987</v>
      </c>
    </row>
    <row r="559" spans="1:8" ht="26.4" x14ac:dyDescent="0.25">
      <c r="A559" s="72">
        <v>548</v>
      </c>
      <c r="B559" s="5" t="s">
        <v>28</v>
      </c>
      <c r="C559" s="28">
        <v>913</v>
      </c>
      <c r="D559" s="1">
        <v>106</v>
      </c>
      <c r="E559" s="2" t="s">
        <v>255</v>
      </c>
      <c r="F559" s="2"/>
      <c r="G559" s="29">
        <f>G560</f>
        <v>1468</v>
      </c>
      <c r="H559" s="29">
        <f>H560</f>
        <v>1527</v>
      </c>
    </row>
    <row r="560" spans="1:8" ht="26.4" x14ac:dyDescent="0.25">
      <c r="A560" s="72">
        <v>549</v>
      </c>
      <c r="B560" s="7" t="s">
        <v>81</v>
      </c>
      <c r="C560" s="43">
        <v>913</v>
      </c>
      <c r="D560" s="3">
        <v>106</v>
      </c>
      <c r="E560" s="4" t="s">
        <v>255</v>
      </c>
      <c r="F560" s="4" t="s">
        <v>50</v>
      </c>
      <c r="G560" s="63">
        <v>1468</v>
      </c>
      <c r="H560" s="63">
        <v>1527</v>
      </c>
    </row>
    <row r="561" spans="1:8" ht="26.4" x14ac:dyDescent="0.25">
      <c r="A561" s="72">
        <v>550</v>
      </c>
      <c r="B561" s="5" t="s">
        <v>109</v>
      </c>
      <c r="C561" s="28">
        <v>913</v>
      </c>
      <c r="D561" s="9">
        <v>106</v>
      </c>
      <c r="E561" s="136" t="s">
        <v>254</v>
      </c>
      <c r="F561" s="10"/>
      <c r="G561" s="29">
        <f>G562+G563</f>
        <v>3339</v>
      </c>
      <c r="H561" s="29">
        <f>H562+H563</f>
        <v>3460</v>
      </c>
    </row>
    <row r="562" spans="1:8" ht="26.4" x14ac:dyDescent="0.25">
      <c r="A562" s="72">
        <v>551</v>
      </c>
      <c r="B562" s="7" t="s">
        <v>81</v>
      </c>
      <c r="C562" s="43">
        <v>913</v>
      </c>
      <c r="D562" s="11">
        <v>106</v>
      </c>
      <c r="E562" s="137" t="s">
        <v>254</v>
      </c>
      <c r="F562" s="4" t="s">
        <v>50</v>
      </c>
      <c r="G562" s="63">
        <v>2840</v>
      </c>
      <c r="H562" s="63">
        <v>2950</v>
      </c>
    </row>
    <row r="563" spans="1:8" ht="26.4" x14ac:dyDescent="0.25">
      <c r="A563" s="72">
        <v>552</v>
      </c>
      <c r="B563" s="7" t="s">
        <v>77</v>
      </c>
      <c r="C563" s="43">
        <v>913</v>
      </c>
      <c r="D563" s="11">
        <v>106</v>
      </c>
      <c r="E563" s="137" t="s">
        <v>254</v>
      </c>
      <c r="F563" s="4">
        <v>240</v>
      </c>
      <c r="G563" s="63">
        <v>499</v>
      </c>
      <c r="H563" s="63">
        <v>510</v>
      </c>
    </row>
    <row r="564" spans="1:8" ht="31.2" x14ac:dyDescent="0.25">
      <c r="A564" s="72">
        <v>553</v>
      </c>
      <c r="B564" s="24" t="s">
        <v>63</v>
      </c>
      <c r="C564" s="28">
        <v>919</v>
      </c>
      <c r="D564" s="1"/>
      <c r="E564" s="2"/>
      <c r="F564" s="2"/>
      <c r="G564" s="40">
        <f>G565</f>
        <v>17429</v>
      </c>
      <c r="H564" s="40">
        <f>H565</f>
        <v>18040</v>
      </c>
    </row>
    <row r="565" spans="1:8" ht="15.6" x14ac:dyDescent="0.25">
      <c r="A565" s="72">
        <v>554</v>
      </c>
      <c r="B565" s="24" t="s">
        <v>4</v>
      </c>
      <c r="C565" s="28">
        <v>919</v>
      </c>
      <c r="D565" s="1">
        <v>100</v>
      </c>
      <c r="E565" s="2"/>
      <c r="F565" s="2"/>
      <c r="G565" s="40">
        <f>G566+G571</f>
        <v>17429</v>
      </c>
      <c r="H565" s="40">
        <f>H566+H571</f>
        <v>18040</v>
      </c>
    </row>
    <row r="566" spans="1:8" ht="39.6" x14ac:dyDescent="0.25">
      <c r="A566" s="72">
        <v>555</v>
      </c>
      <c r="B566" s="5" t="s">
        <v>31</v>
      </c>
      <c r="C566" s="28">
        <v>919</v>
      </c>
      <c r="D566" s="1">
        <v>106</v>
      </c>
      <c r="E566" s="2"/>
      <c r="F566" s="2"/>
      <c r="G566" s="29">
        <f>G567</f>
        <v>15929</v>
      </c>
      <c r="H566" s="29">
        <f>H567</f>
        <v>16540</v>
      </c>
    </row>
    <row r="567" spans="1:8" ht="26.4" x14ac:dyDescent="0.25">
      <c r="A567" s="72">
        <v>556</v>
      </c>
      <c r="B567" s="28" t="s">
        <v>661</v>
      </c>
      <c r="C567" s="28">
        <v>919</v>
      </c>
      <c r="D567" s="1">
        <v>106</v>
      </c>
      <c r="E567" s="2" t="s">
        <v>252</v>
      </c>
      <c r="F567" s="2"/>
      <c r="G567" s="29">
        <f>G568</f>
        <v>15929</v>
      </c>
      <c r="H567" s="29">
        <f>H568</f>
        <v>16540</v>
      </c>
    </row>
    <row r="568" spans="1:8" ht="26.4" x14ac:dyDescent="0.25">
      <c r="A568" s="72">
        <v>557</v>
      </c>
      <c r="B568" s="5" t="s">
        <v>109</v>
      </c>
      <c r="C568" s="28">
        <v>919</v>
      </c>
      <c r="D568" s="1">
        <v>106</v>
      </c>
      <c r="E568" s="2" t="s">
        <v>253</v>
      </c>
      <c r="F568" s="2"/>
      <c r="G568" s="29">
        <f>G569+G570</f>
        <v>15929</v>
      </c>
      <c r="H568" s="29">
        <f>H569+H570</f>
        <v>16540</v>
      </c>
    </row>
    <row r="569" spans="1:8" ht="26.4" x14ac:dyDescent="0.25">
      <c r="A569" s="72">
        <v>558</v>
      </c>
      <c r="B569" s="7" t="s">
        <v>81</v>
      </c>
      <c r="C569" s="43">
        <v>919</v>
      </c>
      <c r="D569" s="3">
        <v>106</v>
      </c>
      <c r="E569" s="137" t="s">
        <v>253</v>
      </c>
      <c r="F569" s="4" t="s">
        <v>50</v>
      </c>
      <c r="G569" s="63">
        <v>13904</v>
      </c>
      <c r="H569" s="63">
        <v>14460</v>
      </c>
    </row>
    <row r="570" spans="1:8" ht="26.4" x14ac:dyDescent="0.25">
      <c r="A570" s="72">
        <v>559</v>
      </c>
      <c r="B570" s="7" t="s">
        <v>77</v>
      </c>
      <c r="C570" s="43">
        <v>919</v>
      </c>
      <c r="D570" s="3">
        <v>106</v>
      </c>
      <c r="E570" s="137" t="s">
        <v>253</v>
      </c>
      <c r="F570" s="4">
        <v>240</v>
      </c>
      <c r="G570" s="63">
        <v>2025</v>
      </c>
      <c r="H570" s="63">
        <v>2080</v>
      </c>
    </row>
    <row r="571" spans="1:8" x14ac:dyDescent="0.25">
      <c r="A571" s="72">
        <v>560</v>
      </c>
      <c r="B571" s="88" t="s">
        <v>25</v>
      </c>
      <c r="C571" s="28">
        <v>919</v>
      </c>
      <c r="D571" s="9">
        <v>113</v>
      </c>
      <c r="E571" s="137"/>
      <c r="F571" s="4"/>
      <c r="G571" s="29">
        <f t="shared" ref="G571:H573" si="24">G572</f>
        <v>1500</v>
      </c>
      <c r="H571" s="29">
        <f t="shared" si="24"/>
        <v>1500</v>
      </c>
    </row>
    <row r="572" spans="1:8" ht="16.5" customHeight="1" x14ac:dyDescent="0.25">
      <c r="A572" s="72">
        <v>561</v>
      </c>
      <c r="B572" s="88" t="s">
        <v>106</v>
      </c>
      <c r="C572" s="28">
        <v>919</v>
      </c>
      <c r="D572" s="9">
        <v>113</v>
      </c>
      <c r="E572" s="136" t="s">
        <v>189</v>
      </c>
      <c r="F572" s="4"/>
      <c r="G572" s="29">
        <f t="shared" si="24"/>
        <v>1500</v>
      </c>
      <c r="H572" s="29">
        <f t="shared" si="24"/>
        <v>1500</v>
      </c>
    </row>
    <row r="573" spans="1:8" ht="24" customHeight="1" x14ac:dyDescent="0.25">
      <c r="A573" s="72">
        <v>562</v>
      </c>
      <c r="B573" s="88" t="s">
        <v>564</v>
      </c>
      <c r="C573" s="28">
        <v>919</v>
      </c>
      <c r="D573" s="54">
        <v>113</v>
      </c>
      <c r="E573" s="2" t="s">
        <v>563</v>
      </c>
      <c r="F573" s="2"/>
      <c r="G573" s="29">
        <f t="shared" si="24"/>
        <v>1500</v>
      </c>
      <c r="H573" s="29">
        <f t="shared" si="24"/>
        <v>1500</v>
      </c>
    </row>
    <row r="574" spans="1:8" x14ac:dyDescent="0.25">
      <c r="A574" s="72">
        <v>563</v>
      </c>
      <c r="B574" s="94" t="s">
        <v>52</v>
      </c>
      <c r="C574" s="43">
        <v>919</v>
      </c>
      <c r="D574" s="55">
        <v>113</v>
      </c>
      <c r="E574" s="4" t="s">
        <v>563</v>
      </c>
      <c r="F574" s="4" t="s">
        <v>51</v>
      </c>
      <c r="G574" s="31">
        <v>1500</v>
      </c>
      <c r="H574" s="31">
        <v>1500</v>
      </c>
    </row>
    <row r="575" spans="1:8" x14ac:dyDescent="0.25">
      <c r="A575" s="72">
        <v>564</v>
      </c>
      <c r="B575" s="5" t="s">
        <v>32</v>
      </c>
      <c r="C575" s="5"/>
      <c r="D575" s="3"/>
      <c r="E575" s="4"/>
      <c r="F575" s="4"/>
      <c r="G575" s="29">
        <f>G12+G327+G364+G544+G555+G564+G509</f>
        <v>1984608</v>
      </c>
      <c r="H575" s="29">
        <f>H12+H327+H364+H544+H555+H564+H509</f>
        <v>1985448</v>
      </c>
    </row>
  </sheetData>
  <autoFilter ref="A11:H575"/>
  <mergeCells count="13">
    <mergeCell ref="A7:H7"/>
    <mergeCell ref="A9:A10"/>
    <mergeCell ref="B9:B10"/>
    <mergeCell ref="C9:C10"/>
    <mergeCell ref="D9:D10"/>
    <mergeCell ref="E9:E10"/>
    <mergeCell ref="F9:F10"/>
    <mergeCell ref="G9:H9"/>
    <mergeCell ref="B5:H5"/>
    <mergeCell ref="B1:H1"/>
    <mergeCell ref="B2:H2"/>
    <mergeCell ref="B3:H3"/>
    <mergeCell ref="B4:H4"/>
  </mergeCells>
  <pageMargins left="0.78740157480314965" right="0.39370078740157483" top="0.39370078740157483" bottom="0.31496062992125984" header="0.19685039370078741" footer="0.11811023622047245"/>
  <pageSetup paperSize="9" scale="7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D31"/>
  <sheetViews>
    <sheetView zoomScale="118" zoomScaleNormal="118" workbookViewId="0">
      <selection activeCell="B12" sqref="B12"/>
    </sheetView>
  </sheetViews>
  <sheetFormatPr defaultRowHeight="13.8" x14ac:dyDescent="0.25"/>
  <cols>
    <col min="1" max="1" width="6.21875" style="36" customWidth="1"/>
    <col min="2" max="2" width="72.44140625" style="33" customWidth="1"/>
    <col min="3" max="3" width="13" style="34" customWidth="1"/>
    <col min="4" max="4" width="13.5546875" style="34" customWidth="1"/>
  </cols>
  <sheetData>
    <row r="2" spans="1:4" ht="13.5" customHeight="1" x14ac:dyDescent="0.25">
      <c r="A2" s="185" t="s">
        <v>568</v>
      </c>
      <c r="B2" s="185"/>
      <c r="C2" s="185"/>
      <c r="D2" s="185"/>
    </row>
    <row r="3" spans="1:4" ht="15.75" customHeight="1" x14ac:dyDescent="0.25">
      <c r="A3" s="168" t="s">
        <v>35</v>
      </c>
      <c r="B3" s="168"/>
      <c r="C3" s="168"/>
      <c r="D3" s="168"/>
    </row>
    <row r="4" spans="1:4" ht="14.25" customHeight="1" x14ac:dyDescent="0.25">
      <c r="A4" s="168" t="s">
        <v>36</v>
      </c>
      <c r="B4" s="168"/>
      <c r="C4" s="168"/>
      <c r="D4" s="168"/>
    </row>
    <row r="5" spans="1:4" ht="12.75" customHeight="1" x14ac:dyDescent="0.25">
      <c r="A5" s="168" t="s">
        <v>664</v>
      </c>
      <c r="B5" s="168"/>
      <c r="C5" s="168"/>
      <c r="D5" s="168"/>
    </row>
    <row r="6" spans="1:4" ht="12.75" customHeight="1" x14ac:dyDescent="0.25">
      <c r="A6" s="87"/>
      <c r="B6" s="87"/>
      <c r="C6" s="87"/>
      <c r="D6" s="87"/>
    </row>
    <row r="7" spans="1:4" ht="30.75" customHeight="1" x14ac:dyDescent="0.25">
      <c r="B7" s="186" t="s">
        <v>708</v>
      </c>
      <c r="C7" s="186"/>
      <c r="D7" s="186"/>
    </row>
    <row r="8" spans="1:4" ht="29.25" customHeight="1" x14ac:dyDescent="0.25">
      <c r="A8" s="37" t="s">
        <v>0</v>
      </c>
      <c r="B8" s="48" t="s">
        <v>99</v>
      </c>
      <c r="C8" s="37" t="s">
        <v>64</v>
      </c>
      <c r="D8" s="42" t="s">
        <v>65</v>
      </c>
    </row>
    <row r="9" spans="1:4" ht="13.5" customHeight="1" x14ac:dyDescent="0.25">
      <c r="A9" s="37">
        <v>1</v>
      </c>
      <c r="B9" s="48">
        <v>2</v>
      </c>
      <c r="C9" s="37">
        <v>3</v>
      </c>
      <c r="D9" s="48">
        <v>4</v>
      </c>
    </row>
    <row r="10" spans="1:4" ht="33.75" customHeight="1" x14ac:dyDescent="0.25">
      <c r="A10" s="149">
        <v>1</v>
      </c>
      <c r="B10" s="49" t="s">
        <v>661</v>
      </c>
      <c r="C10" s="59" t="s">
        <v>252</v>
      </c>
      <c r="D10" s="71">
        <v>19723.900000000001</v>
      </c>
    </row>
    <row r="11" spans="1:4" ht="38.25" customHeight="1" x14ac:dyDescent="0.25">
      <c r="A11" s="38">
        <v>2</v>
      </c>
      <c r="B11" s="107" t="s">
        <v>684</v>
      </c>
      <c r="C11" s="59" t="s">
        <v>279</v>
      </c>
      <c r="D11" s="71">
        <v>1055627.8999999999</v>
      </c>
    </row>
    <row r="12" spans="1:4" ht="41.4" x14ac:dyDescent="0.25">
      <c r="A12" s="149">
        <v>3</v>
      </c>
      <c r="B12" s="49" t="s">
        <v>656</v>
      </c>
      <c r="C12" s="59" t="s">
        <v>258</v>
      </c>
      <c r="D12" s="71">
        <v>12228.4</v>
      </c>
    </row>
    <row r="13" spans="1:4" ht="27.6" x14ac:dyDescent="0.25">
      <c r="A13" s="149">
        <v>4</v>
      </c>
      <c r="B13" s="49" t="s">
        <v>662</v>
      </c>
      <c r="C13" s="59" t="s">
        <v>195</v>
      </c>
      <c r="D13" s="71">
        <v>143582.79999999999</v>
      </c>
    </row>
    <row r="14" spans="1:4" ht="32.1" customHeight="1" x14ac:dyDescent="0.25">
      <c r="A14" s="149">
        <v>5</v>
      </c>
      <c r="B14" s="146" t="s">
        <v>587</v>
      </c>
      <c r="C14" s="59" t="s">
        <v>249</v>
      </c>
      <c r="D14" s="71">
        <v>86529.8</v>
      </c>
    </row>
    <row r="15" spans="1:4" ht="33" customHeight="1" x14ac:dyDescent="0.25">
      <c r="A15" s="38">
        <v>6</v>
      </c>
      <c r="B15" s="49" t="s">
        <v>688</v>
      </c>
      <c r="C15" s="59" t="s">
        <v>297</v>
      </c>
      <c r="D15" s="71">
        <v>50</v>
      </c>
    </row>
    <row r="16" spans="1:4" ht="27.6" x14ac:dyDescent="0.25">
      <c r="A16" s="149">
        <v>7</v>
      </c>
      <c r="B16" s="49" t="s">
        <v>589</v>
      </c>
      <c r="C16" s="59" t="s">
        <v>209</v>
      </c>
      <c r="D16" s="71">
        <v>210855.1</v>
      </c>
    </row>
    <row r="17" spans="1:4" ht="49.5" customHeight="1" x14ac:dyDescent="0.25">
      <c r="A17" s="149">
        <v>8</v>
      </c>
      <c r="B17" s="147" t="s">
        <v>653</v>
      </c>
      <c r="C17" s="59" t="s">
        <v>201</v>
      </c>
      <c r="D17" s="71">
        <v>78420.899999999994</v>
      </c>
    </row>
    <row r="18" spans="1:4" ht="44.55" customHeight="1" x14ac:dyDescent="0.25">
      <c r="A18" s="149">
        <v>9</v>
      </c>
      <c r="B18" s="58" t="s">
        <v>690</v>
      </c>
      <c r="C18" s="59" t="s">
        <v>232</v>
      </c>
      <c r="D18" s="71">
        <v>2895.9</v>
      </c>
    </row>
    <row r="19" spans="1:4" ht="27.6" x14ac:dyDescent="0.25">
      <c r="A19" s="149">
        <v>10</v>
      </c>
      <c r="B19" s="57" t="s">
        <v>691</v>
      </c>
      <c r="C19" s="59" t="s">
        <v>234</v>
      </c>
      <c r="D19" s="71">
        <v>203221.8</v>
      </c>
    </row>
    <row r="20" spans="1:4" ht="27.6" x14ac:dyDescent="0.25">
      <c r="A20" s="149">
        <v>11</v>
      </c>
      <c r="B20" s="49" t="s">
        <v>654</v>
      </c>
      <c r="C20" s="59" t="s">
        <v>292</v>
      </c>
      <c r="D20" s="71">
        <v>72925.8</v>
      </c>
    </row>
    <row r="21" spans="1:4" ht="33" customHeight="1" x14ac:dyDescent="0.25">
      <c r="A21" s="149">
        <v>12</v>
      </c>
      <c r="B21" s="49" t="s">
        <v>692</v>
      </c>
      <c r="C21" s="59" t="s">
        <v>221</v>
      </c>
      <c r="D21" s="71">
        <v>14436</v>
      </c>
    </row>
    <row r="22" spans="1:4" ht="55.2" x14ac:dyDescent="0.25">
      <c r="A22" s="149">
        <v>13</v>
      </c>
      <c r="B22" s="49" t="s">
        <v>590</v>
      </c>
      <c r="C22" s="59" t="s">
        <v>260</v>
      </c>
      <c r="D22" s="71">
        <v>661</v>
      </c>
    </row>
    <row r="23" spans="1:4" ht="55.2" x14ac:dyDescent="0.25">
      <c r="A23" s="149">
        <v>14</v>
      </c>
      <c r="B23" s="57" t="s">
        <v>693</v>
      </c>
      <c r="C23" s="59" t="s">
        <v>261</v>
      </c>
      <c r="D23" s="71">
        <v>265</v>
      </c>
    </row>
    <row r="24" spans="1:4" ht="30" customHeight="1" x14ac:dyDescent="0.25">
      <c r="A24" s="38">
        <v>15</v>
      </c>
      <c r="B24" s="57" t="s">
        <v>598</v>
      </c>
      <c r="C24" s="59" t="s">
        <v>351</v>
      </c>
      <c r="D24" s="71">
        <v>74443</v>
      </c>
    </row>
    <row r="25" spans="1:4" ht="41.4" x14ac:dyDescent="0.25">
      <c r="A25" s="149">
        <v>16</v>
      </c>
      <c r="B25" s="57" t="s">
        <v>694</v>
      </c>
      <c r="C25" s="59" t="s">
        <v>440</v>
      </c>
      <c r="D25" s="71">
        <v>16268.4</v>
      </c>
    </row>
    <row r="26" spans="1:4" ht="22.05" customHeight="1" x14ac:dyDescent="0.3">
      <c r="A26" s="38">
        <v>18</v>
      </c>
      <c r="B26" s="50" t="s">
        <v>66</v>
      </c>
      <c r="C26" s="39"/>
      <c r="D26" s="70">
        <f>SUM(D10:D25)</f>
        <v>1992135.6999999997</v>
      </c>
    </row>
    <row r="27" spans="1:4" ht="16.05" hidden="1" customHeight="1" x14ac:dyDescent="0.3">
      <c r="B27" s="80"/>
      <c r="D27" s="81"/>
    </row>
    <row r="28" spans="1:4" ht="16.05" hidden="1" customHeight="1" x14ac:dyDescent="0.25">
      <c r="B28" s="66"/>
      <c r="C28" s="86"/>
      <c r="D28" s="65">
        <v>41532.1</v>
      </c>
    </row>
    <row r="29" spans="1:4" s="25" customFormat="1" ht="14.25" customHeight="1" x14ac:dyDescent="0.25">
      <c r="A29" s="187"/>
      <c r="B29" s="187"/>
      <c r="C29" s="89"/>
      <c r="D29" s="89"/>
    </row>
    <row r="30" spans="1:4" s="25" customFormat="1" ht="13.2" x14ac:dyDescent="0.25"/>
    <row r="31" spans="1:4" s="25" customFormat="1" ht="15.6" x14ac:dyDescent="0.3">
      <c r="A31" s="184"/>
      <c r="B31" s="184"/>
      <c r="C31" s="79"/>
      <c r="D31" s="79"/>
    </row>
  </sheetData>
  <mergeCells count="7">
    <mergeCell ref="A31:B31"/>
    <mergeCell ref="A2:D2"/>
    <mergeCell ref="A3:D3"/>
    <mergeCell ref="A4:D4"/>
    <mergeCell ref="B7:D7"/>
    <mergeCell ref="A29:B29"/>
    <mergeCell ref="A5:D5"/>
  </mergeCells>
  <pageMargins left="0.78740157480314965" right="0.59055118110236227" top="0.78740157480314965" bottom="0.19685039370078741" header="0" footer="0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E32"/>
  <sheetViews>
    <sheetView tabSelected="1" topLeftCell="A7" zoomScale="130" zoomScaleNormal="130" workbookViewId="0">
      <selection activeCell="A30" sqref="A30:B30"/>
    </sheetView>
  </sheetViews>
  <sheetFormatPr defaultRowHeight="13.8" x14ac:dyDescent="0.25"/>
  <cols>
    <col min="1" max="1" width="6.21875" style="36" customWidth="1"/>
    <col min="2" max="2" width="72.44140625" style="33" customWidth="1"/>
    <col min="3" max="3" width="13" style="34" customWidth="1"/>
    <col min="4" max="4" width="13.5546875" style="34" customWidth="1"/>
    <col min="5" max="5" width="13.44140625" customWidth="1"/>
  </cols>
  <sheetData>
    <row r="1" spans="1:5" x14ac:dyDescent="0.25">
      <c r="B1" s="167"/>
      <c r="C1" s="167"/>
      <c r="D1" s="167"/>
      <c r="E1" s="167"/>
    </row>
    <row r="2" spans="1:5" ht="13.5" customHeight="1" x14ac:dyDescent="0.25">
      <c r="A2" s="185" t="s">
        <v>652</v>
      </c>
      <c r="B2" s="185"/>
      <c r="C2" s="185"/>
      <c r="D2" s="185"/>
      <c r="E2" s="185"/>
    </row>
    <row r="3" spans="1:5" ht="15.75" customHeight="1" x14ac:dyDescent="0.25">
      <c r="A3" s="168" t="s">
        <v>35</v>
      </c>
      <c r="B3" s="168"/>
      <c r="C3" s="168"/>
      <c r="D3" s="168"/>
      <c r="E3" s="168"/>
    </row>
    <row r="4" spans="1:5" ht="14.25" customHeight="1" x14ac:dyDescent="0.25">
      <c r="A4" s="168" t="s">
        <v>36</v>
      </c>
      <c r="B4" s="168"/>
      <c r="C4" s="168"/>
      <c r="D4" s="168"/>
      <c r="E4" s="168"/>
    </row>
    <row r="5" spans="1:5" ht="12.75" customHeight="1" x14ac:dyDescent="0.25">
      <c r="A5" s="168" t="s">
        <v>707</v>
      </c>
      <c r="B5" s="168"/>
      <c r="C5" s="168"/>
      <c r="D5" s="168"/>
      <c r="E5" s="168"/>
    </row>
    <row r="6" spans="1:5" ht="12.75" customHeight="1" x14ac:dyDescent="0.25">
      <c r="A6" s="87"/>
      <c r="B6" s="87"/>
      <c r="C6" s="87"/>
      <c r="D6" s="87"/>
    </row>
    <row r="7" spans="1:5" ht="30.75" customHeight="1" x14ac:dyDescent="0.25">
      <c r="B7" s="186" t="s">
        <v>709</v>
      </c>
      <c r="C7" s="186"/>
      <c r="D7" s="186"/>
    </row>
    <row r="8" spans="1:5" ht="29.25" customHeight="1" x14ac:dyDescent="0.25">
      <c r="A8" s="188" t="s">
        <v>0</v>
      </c>
      <c r="B8" s="190" t="s">
        <v>99</v>
      </c>
      <c r="C8" s="188" t="s">
        <v>64</v>
      </c>
      <c r="D8" s="192" t="s">
        <v>65</v>
      </c>
      <c r="E8" s="193"/>
    </row>
    <row r="9" spans="1:5" ht="15.75" customHeight="1" x14ac:dyDescent="0.25">
      <c r="A9" s="189"/>
      <c r="B9" s="191"/>
      <c r="C9" s="189"/>
      <c r="D9" s="43" t="s">
        <v>647</v>
      </c>
      <c r="E9" s="30" t="s">
        <v>705</v>
      </c>
    </row>
    <row r="10" spans="1:5" ht="13.5" customHeight="1" x14ac:dyDescent="0.25">
      <c r="A10" s="37">
        <v>1</v>
      </c>
      <c r="B10" s="48">
        <v>2</v>
      </c>
      <c r="C10" s="37">
        <v>3</v>
      </c>
      <c r="D10" s="48">
        <v>4</v>
      </c>
      <c r="E10" s="48">
        <v>5</v>
      </c>
    </row>
    <row r="11" spans="1:5" ht="27.6" x14ac:dyDescent="0.25">
      <c r="A11" s="149">
        <v>1</v>
      </c>
      <c r="B11" s="49" t="s">
        <v>661</v>
      </c>
      <c r="C11" s="59" t="s">
        <v>252</v>
      </c>
      <c r="D11" s="71">
        <v>22271.1</v>
      </c>
      <c r="E11" s="71">
        <v>20541.900000000001</v>
      </c>
    </row>
    <row r="12" spans="1:5" ht="41.4" x14ac:dyDescent="0.25">
      <c r="A12" s="38">
        <v>2</v>
      </c>
      <c r="B12" s="107" t="s">
        <v>684</v>
      </c>
      <c r="C12" s="59" t="s">
        <v>279</v>
      </c>
      <c r="D12" s="71">
        <v>1060736.1000000001</v>
      </c>
      <c r="E12" s="71">
        <v>1040410</v>
      </c>
    </row>
    <row r="13" spans="1:5" ht="41.4" x14ac:dyDescent="0.25">
      <c r="A13" s="149">
        <v>3</v>
      </c>
      <c r="B13" s="49" t="s">
        <v>656</v>
      </c>
      <c r="C13" s="59" t="s">
        <v>258</v>
      </c>
      <c r="D13" s="71">
        <v>12244</v>
      </c>
      <c r="E13" s="71">
        <v>12950.3</v>
      </c>
    </row>
    <row r="14" spans="1:5" ht="27.6" x14ac:dyDescent="0.25">
      <c r="A14" s="149">
        <v>4</v>
      </c>
      <c r="B14" s="49" t="s">
        <v>662</v>
      </c>
      <c r="C14" s="59" t="s">
        <v>195</v>
      </c>
      <c r="D14" s="71">
        <v>149091.20000000001</v>
      </c>
      <c r="E14" s="71">
        <v>154554.1</v>
      </c>
    </row>
    <row r="15" spans="1:5" ht="27" customHeight="1" x14ac:dyDescent="0.25">
      <c r="A15" s="149">
        <v>5</v>
      </c>
      <c r="B15" s="49" t="s">
        <v>587</v>
      </c>
      <c r="C15" s="59" t="s">
        <v>249</v>
      </c>
      <c r="D15" s="71">
        <v>87994.9</v>
      </c>
      <c r="E15" s="71">
        <v>90542</v>
      </c>
    </row>
    <row r="16" spans="1:5" ht="30" customHeight="1" x14ac:dyDescent="0.25">
      <c r="A16" s="149">
        <v>6</v>
      </c>
      <c r="B16" s="49" t="s">
        <v>688</v>
      </c>
      <c r="C16" s="59" t="s">
        <v>297</v>
      </c>
      <c r="D16" s="71">
        <v>50</v>
      </c>
      <c r="E16" s="71">
        <v>50</v>
      </c>
    </row>
    <row r="17" spans="1:5" ht="27.6" x14ac:dyDescent="0.25">
      <c r="A17" s="149">
        <v>7</v>
      </c>
      <c r="B17" s="49" t="s">
        <v>589</v>
      </c>
      <c r="C17" s="59" t="s">
        <v>209</v>
      </c>
      <c r="D17" s="71">
        <v>217545</v>
      </c>
      <c r="E17" s="71">
        <v>235325</v>
      </c>
    </row>
    <row r="18" spans="1:5" ht="44.25" customHeight="1" x14ac:dyDescent="0.25">
      <c r="A18" s="149">
        <v>8</v>
      </c>
      <c r="B18" s="49" t="s">
        <v>588</v>
      </c>
      <c r="C18" s="59" t="s">
        <v>201</v>
      </c>
      <c r="D18" s="71">
        <v>64377</v>
      </c>
      <c r="E18" s="71">
        <v>50187</v>
      </c>
    </row>
    <row r="19" spans="1:5" ht="41.4" x14ac:dyDescent="0.25">
      <c r="A19" s="149">
        <v>9</v>
      </c>
      <c r="B19" s="58" t="s">
        <v>690</v>
      </c>
      <c r="C19" s="59" t="s">
        <v>232</v>
      </c>
      <c r="D19" s="71">
        <v>3007</v>
      </c>
      <c r="E19" s="71">
        <v>3090</v>
      </c>
    </row>
    <row r="20" spans="1:5" ht="27.6" x14ac:dyDescent="0.25">
      <c r="A20" s="149">
        <v>10</v>
      </c>
      <c r="B20" s="57" t="s">
        <v>691</v>
      </c>
      <c r="C20" s="59" t="s">
        <v>234</v>
      </c>
      <c r="D20" s="71">
        <v>186257</v>
      </c>
      <c r="E20" s="71">
        <v>181978</v>
      </c>
    </row>
    <row r="21" spans="1:5" ht="27.6" x14ac:dyDescent="0.25">
      <c r="A21" s="149">
        <v>11</v>
      </c>
      <c r="B21" s="49" t="s">
        <v>654</v>
      </c>
      <c r="C21" s="59" t="s">
        <v>292</v>
      </c>
      <c r="D21" s="71">
        <v>75112.5</v>
      </c>
      <c r="E21" s="71">
        <v>78360.5</v>
      </c>
    </row>
    <row r="22" spans="1:5" ht="33" customHeight="1" x14ac:dyDescent="0.25">
      <c r="A22" s="149">
        <v>12</v>
      </c>
      <c r="B22" s="49" t="s">
        <v>692</v>
      </c>
      <c r="C22" s="59" t="s">
        <v>221</v>
      </c>
      <c r="D22" s="71">
        <v>14717</v>
      </c>
      <c r="E22" s="71">
        <v>16656</v>
      </c>
    </row>
    <row r="23" spans="1:5" ht="55.2" x14ac:dyDescent="0.25">
      <c r="A23" s="149">
        <v>13</v>
      </c>
      <c r="B23" s="49" t="s">
        <v>590</v>
      </c>
      <c r="C23" s="59" t="s">
        <v>260</v>
      </c>
      <c r="D23" s="71">
        <v>675</v>
      </c>
      <c r="E23" s="71">
        <v>690</v>
      </c>
    </row>
    <row r="24" spans="1:5" ht="55.2" x14ac:dyDescent="0.25">
      <c r="A24" s="149">
        <v>14</v>
      </c>
      <c r="B24" s="57" t="s">
        <v>693</v>
      </c>
      <c r="C24" s="59" t="s">
        <v>261</v>
      </c>
      <c r="D24" s="71">
        <v>265</v>
      </c>
      <c r="E24" s="71">
        <v>265</v>
      </c>
    </row>
    <row r="25" spans="1:5" ht="27.6" x14ac:dyDescent="0.25">
      <c r="A25" s="149">
        <v>15</v>
      </c>
      <c r="B25" s="57" t="s">
        <v>598</v>
      </c>
      <c r="C25" s="59" t="s">
        <v>351</v>
      </c>
      <c r="D25" s="71">
        <v>46660</v>
      </c>
      <c r="E25" s="71">
        <v>46683</v>
      </c>
    </row>
    <row r="26" spans="1:5" ht="41.4" x14ac:dyDescent="0.25">
      <c r="A26" s="149">
        <v>16</v>
      </c>
      <c r="B26" s="57" t="s">
        <v>694</v>
      </c>
      <c r="C26" s="59" t="s">
        <v>440</v>
      </c>
      <c r="D26" s="71">
        <v>16912</v>
      </c>
      <c r="E26" s="71">
        <v>18050</v>
      </c>
    </row>
    <row r="27" spans="1:5" ht="18" customHeight="1" x14ac:dyDescent="0.3">
      <c r="A27" s="38">
        <v>17</v>
      </c>
      <c r="B27" s="50" t="s">
        <v>66</v>
      </c>
      <c r="C27" s="39"/>
      <c r="D27" s="70">
        <f>SUM(D11:D26)</f>
        <v>1957914.8</v>
      </c>
      <c r="E27" s="70">
        <f>SUM(E11:E26)</f>
        <v>1950332.8</v>
      </c>
    </row>
    <row r="28" spans="1:5" ht="16.8" hidden="1" x14ac:dyDescent="0.3">
      <c r="A28" s="36" t="s">
        <v>548</v>
      </c>
      <c r="B28" s="80"/>
      <c r="D28" s="81"/>
    </row>
    <row r="29" spans="1:5" ht="16.8" hidden="1" x14ac:dyDescent="0.25">
      <c r="B29" s="66"/>
      <c r="C29" s="86"/>
      <c r="D29" s="65">
        <v>26693.200000000001</v>
      </c>
      <c r="E29" s="144">
        <v>35115.199999999997</v>
      </c>
    </row>
    <row r="30" spans="1:5" s="25" customFormat="1" ht="14.25" customHeight="1" x14ac:dyDescent="0.25">
      <c r="A30" s="187"/>
      <c r="B30" s="187"/>
      <c r="C30" s="89"/>
      <c r="D30" s="89"/>
    </row>
    <row r="31" spans="1:5" s="25" customFormat="1" ht="13.2" x14ac:dyDescent="0.25"/>
    <row r="32" spans="1:5" s="25" customFormat="1" ht="15.6" x14ac:dyDescent="0.3">
      <c r="A32" s="184"/>
      <c r="B32" s="184"/>
      <c r="C32" s="79"/>
      <c r="D32" s="79"/>
    </row>
  </sheetData>
  <mergeCells count="12">
    <mergeCell ref="A32:B32"/>
    <mergeCell ref="A5:E5"/>
    <mergeCell ref="B7:D7"/>
    <mergeCell ref="A8:A9"/>
    <mergeCell ref="B8:B9"/>
    <mergeCell ref="C8:C9"/>
    <mergeCell ref="D8:E8"/>
    <mergeCell ref="A4:E4"/>
    <mergeCell ref="B1:E1"/>
    <mergeCell ref="A2:E2"/>
    <mergeCell ref="A3:E3"/>
    <mergeCell ref="A30:B30"/>
  </mergeCells>
  <pageMargins left="0.78740157480314965" right="0.59055118110236227" top="0.78740157480314965" bottom="0.19685039370078741" header="0" footer="0"/>
  <pageSetup paperSize="9" scale="7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C00000"/>
  </sheetPr>
  <dimension ref="A1:I526"/>
  <sheetViews>
    <sheetView topLeftCell="A6" zoomScale="130" zoomScaleNormal="130" workbookViewId="0"/>
  </sheetViews>
  <sheetFormatPr defaultRowHeight="13.2" x14ac:dyDescent="0.25"/>
  <cols>
    <col min="1" max="1" width="4.5546875" customWidth="1"/>
    <col min="2" max="2" width="7.77734375" customWidth="1"/>
    <col min="3" max="3" width="12.5546875" hidden="1" customWidth="1"/>
    <col min="4" max="4" width="7.77734375" hidden="1" customWidth="1"/>
    <col min="5" max="5" width="59.77734375" customWidth="1"/>
    <col min="6" max="6" width="12.44140625" customWidth="1"/>
    <col min="7" max="7" width="11.77734375" style="33" customWidth="1"/>
    <col min="8" max="8" width="12.77734375" customWidth="1"/>
  </cols>
  <sheetData>
    <row r="1" spans="1:9" ht="12.75" hidden="1" customHeight="1" x14ac:dyDescent="0.25">
      <c r="A1" s="15"/>
      <c r="B1" s="15"/>
      <c r="C1" s="15"/>
      <c r="D1" s="167" t="s">
        <v>326</v>
      </c>
      <c r="E1" s="167"/>
      <c r="F1" s="167"/>
      <c r="G1" s="167"/>
    </row>
    <row r="2" spans="1:9" ht="12.75" hidden="1" customHeight="1" x14ac:dyDescent="0.25">
      <c r="A2" s="15"/>
      <c r="B2" s="15"/>
      <c r="C2" s="15"/>
      <c r="D2" s="168" t="s">
        <v>35</v>
      </c>
      <c r="E2" s="168"/>
      <c r="F2" s="168"/>
      <c r="G2" s="168"/>
    </row>
    <row r="3" spans="1:9" ht="12.75" hidden="1" customHeight="1" x14ac:dyDescent="0.25">
      <c r="D3" s="168" t="s">
        <v>36</v>
      </c>
      <c r="E3" s="168"/>
      <c r="F3" s="168"/>
      <c r="G3" s="168"/>
    </row>
    <row r="4" spans="1:9" hidden="1" x14ac:dyDescent="0.25">
      <c r="A4" s="15"/>
      <c r="B4" s="15"/>
      <c r="C4" s="15"/>
      <c r="D4" s="168" t="s">
        <v>490</v>
      </c>
      <c r="E4" s="168"/>
      <c r="F4" s="168"/>
      <c r="G4" s="168"/>
    </row>
    <row r="5" spans="1:9" ht="78" hidden="1" customHeight="1" x14ac:dyDescent="0.25">
      <c r="A5" s="166" t="s">
        <v>489</v>
      </c>
      <c r="B5" s="166"/>
      <c r="C5" s="166"/>
      <c r="D5" s="166"/>
      <c r="E5" s="166"/>
      <c r="F5" s="166"/>
      <c r="G5" s="166"/>
    </row>
    <row r="6" spans="1:9" x14ac:dyDescent="0.25">
      <c r="A6" s="21"/>
      <c r="E6" s="13"/>
      <c r="F6" s="13"/>
      <c r="G6" s="75"/>
    </row>
    <row r="7" spans="1:9" ht="42" customHeight="1" x14ac:dyDescent="0.25">
      <c r="A7" s="6" t="s">
        <v>0</v>
      </c>
      <c r="B7" s="6" t="s">
        <v>1</v>
      </c>
      <c r="C7" s="6" t="s">
        <v>2</v>
      </c>
      <c r="D7" s="6" t="s">
        <v>3</v>
      </c>
      <c r="E7" s="5" t="s">
        <v>100</v>
      </c>
      <c r="F7" s="5" t="s">
        <v>526</v>
      </c>
      <c r="G7" s="43" t="s">
        <v>527</v>
      </c>
      <c r="H7" s="121" t="s">
        <v>528</v>
      </c>
      <c r="I7" s="121" t="s">
        <v>529</v>
      </c>
    </row>
    <row r="8" spans="1:9" ht="15" hidden="1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/>
      <c r="G8" s="28">
        <v>6</v>
      </c>
    </row>
    <row r="9" spans="1:9" ht="18.75" customHeight="1" x14ac:dyDescent="0.3">
      <c r="A9" s="72">
        <v>1</v>
      </c>
      <c r="B9" s="1">
        <v>100</v>
      </c>
      <c r="C9" s="2"/>
      <c r="D9" s="2"/>
      <c r="E9" s="93" t="s">
        <v>4</v>
      </c>
      <c r="F9" s="116">
        <v>140654.9</v>
      </c>
      <c r="G9" s="29">
        <f>G10+G14+G23+G37+G52+G56+G33+G48</f>
        <v>125919.90000000002</v>
      </c>
      <c r="H9" s="84">
        <f>G9-F9</f>
        <v>-14734.999999999971</v>
      </c>
      <c r="I9" s="122">
        <f>G9/F9*100</f>
        <v>89.524005207070658</v>
      </c>
    </row>
    <row r="10" spans="1:9" ht="29.25" customHeight="1" x14ac:dyDescent="0.25">
      <c r="A10" s="72">
        <v>2</v>
      </c>
      <c r="B10" s="54">
        <v>102</v>
      </c>
      <c r="C10" s="2"/>
      <c r="D10" s="2"/>
      <c r="E10" s="88" t="s">
        <v>68</v>
      </c>
      <c r="F10" s="117">
        <v>2032.5</v>
      </c>
      <c r="G10" s="29">
        <f>G11</f>
        <v>2073.8000000000002</v>
      </c>
      <c r="H10" s="84">
        <f>G10-F10</f>
        <v>41.300000000000182</v>
      </c>
      <c r="I10" s="122">
        <f>G10/F10*100</f>
        <v>102.03198031980321</v>
      </c>
    </row>
    <row r="11" spans="1:9" ht="16.5" hidden="1" customHeight="1" x14ac:dyDescent="0.25">
      <c r="A11" s="72">
        <v>3</v>
      </c>
      <c r="B11" s="54">
        <v>102</v>
      </c>
      <c r="C11" s="2" t="s">
        <v>189</v>
      </c>
      <c r="D11" s="2"/>
      <c r="E11" s="88" t="s">
        <v>156</v>
      </c>
      <c r="F11" s="88"/>
      <c r="G11" s="29">
        <f>G12</f>
        <v>2073.8000000000002</v>
      </c>
    </row>
    <row r="12" spans="1:9" ht="18.75" hidden="1" customHeight="1" x14ac:dyDescent="0.25">
      <c r="A12" s="72">
        <v>4</v>
      </c>
      <c r="B12" s="54">
        <v>102</v>
      </c>
      <c r="C12" s="2" t="s">
        <v>246</v>
      </c>
      <c r="D12" s="2"/>
      <c r="E12" s="88" t="s">
        <v>30</v>
      </c>
      <c r="F12" s="88"/>
      <c r="G12" s="29">
        <f>G13</f>
        <v>2073.8000000000002</v>
      </c>
    </row>
    <row r="13" spans="1:9" ht="27.6" hidden="1" customHeight="1" x14ac:dyDescent="0.25">
      <c r="A13" s="72">
        <v>5</v>
      </c>
      <c r="B13" s="55">
        <v>102</v>
      </c>
      <c r="C13" s="4" t="s">
        <v>246</v>
      </c>
      <c r="D13" s="4" t="s">
        <v>50</v>
      </c>
      <c r="E13" s="94" t="s">
        <v>81</v>
      </c>
      <c r="F13" s="94"/>
      <c r="G13" s="63">
        <v>2073.8000000000002</v>
      </c>
    </row>
    <row r="14" spans="1:9" ht="41.1" customHeight="1" x14ac:dyDescent="0.25">
      <c r="A14" s="72">
        <v>6</v>
      </c>
      <c r="B14" s="54">
        <v>103</v>
      </c>
      <c r="C14" s="2"/>
      <c r="D14" s="2"/>
      <c r="E14" s="88" t="s">
        <v>27</v>
      </c>
      <c r="F14" s="117">
        <v>5392.9</v>
      </c>
      <c r="G14" s="29">
        <f>G15</f>
        <v>5186.1000000000004</v>
      </c>
      <c r="H14" s="84">
        <f>G14-F14</f>
        <v>-206.79999999999927</v>
      </c>
      <c r="I14" s="122">
        <f>G14/F14*100</f>
        <v>96.165328487455739</v>
      </c>
    </row>
    <row r="15" spans="1:9" ht="17.25" hidden="1" customHeight="1" x14ac:dyDescent="0.25">
      <c r="A15" s="72">
        <v>7</v>
      </c>
      <c r="B15" s="90">
        <v>103</v>
      </c>
      <c r="C15" s="2" t="s">
        <v>189</v>
      </c>
      <c r="D15" s="2"/>
      <c r="E15" s="88" t="s">
        <v>156</v>
      </c>
      <c r="F15" s="88"/>
      <c r="G15" s="29">
        <f>G18+G16+G21</f>
        <v>5186.1000000000004</v>
      </c>
    </row>
    <row r="16" spans="1:9" ht="18.75" hidden="1" customHeight="1" x14ac:dyDescent="0.25">
      <c r="A16" s="72">
        <v>8</v>
      </c>
      <c r="B16" s="90">
        <v>103</v>
      </c>
      <c r="C16" s="4" t="s">
        <v>248</v>
      </c>
      <c r="D16" s="2"/>
      <c r="E16" s="88" t="s">
        <v>108</v>
      </c>
      <c r="F16" s="88"/>
      <c r="G16" s="29">
        <f>G17</f>
        <v>400</v>
      </c>
    </row>
    <row r="17" spans="1:9" ht="26.25" hidden="1" customHeight="1" x14ac:dyDescent="0.25">
      <c r="A17" s="72">
        <v>9</v>
      </c>
      <c r="B17" s="91">
        <v>103</v>
      </c>
      <c r="C17" s="4" t="s">
        <v>248</v>
      </c>
      <c r="D17" s="4" t="s">
        <v>50</v>
      </c>
      <c r="E17" s="94" t="s">
        <v>81</v>
      </c>
      <c r="F17" s="94"/>
      <c r="G17" s="63">
        <v>400</v>
      </c>
    </row>
    <row r="18" spans="1:9" ht="27.75" hidden="1" customHeight="1" x14ac:dyDescent="0.25">
      <c r="A18" s="72">
        <v>10</v>
      </c>
      <c r="B18" s="90">
        <v>103</v>
      </c>
      <c r="C18" s="60" t="s">
        <v>247</v>
      </c>
      <c r="D18" s="10"/>
      <c r="E18" s="88" t="s">
        <v>107</v>
      </c>
      <c r="F18" s="88"/>
      <c r="G18" s="29">
        <f>G19+G20</f>
        <v>2998.1</v>
      </c>
    </row>
    <row r="19" spans="1:9" ht="25.5" hidden="1" customHeight="1" x14ac:dyDescent="0.25">
      <c r="A19" s="72">
        <v>11</v>
      </c>
      <c r="B19" s="91">
        <v>103</v>
      </c>
      <c r="C19" s="61" t="s">
        <v>247</v>
      </c>
      <c r="D19" s="4" t="s">
        <v>50</v>
      </c>
      <c r="E19" s="94" t="s">
        <v>81</v>
      </c>
      <c r="F19" s="94"/>
      <c r="G19" s="63">
        <v>2178.5</v>
      </c>
    </row>
    <row r="20" spans="1:9" ht="27.75" hidden="1" customHeight="1" x14ac:dyDescent="0.25">
      <c r="A20" s="72">
        <v>12</v>
      </c>
      <c r="B20" s="91">
        <v>103</v>
      </c>
      <c r="C20" s="61" t="s">
        <v>247</v>
      </c>
      <c r="D20" s="4">
        <v>240</v>
      </c>
      <c r="E20" s="94" t="s">
        <v>77</v>
      </c>
      <c r="F20" s="94"/>
      <c r="G20" s="63">
        <v>819.6</v>
      </c>
    </row>
    <row r="21" spans="1:9" s="21" customFormat="1" ht="26.4" hidden="1" x14ac:dyDescent="0.25">
      <c r="A21" s="72">
        <v>13</v>
      </c>
      <c r="B21" s="90">
        <v>103</v>
      </c>
      <c r="C21" s="60" t="s">
        <v>330</v>
      </c>
      <c r="D21" s="2"/>
      <c r="E21" s="88" t="s">
        <v>329</v>
      </c>
      <c r="F21" s="88"/>
      <c r="G21" s="29">
        <f>G22</f>
        <v>1788</v>
      </c>
    </row>
    <row r="22" spans="1:9" ht="26.4" hidden="1" x14ac:dyDescent="0.25">
      <c r="A22" s="72">
        <v>14</v>
      </c>
      <c r="B22" s="91">
        <v>103</v>
      </c>
      <c r="C22" s="61" t="s">
        <v>330</v>
      </c>
      <c r="D22" s="4" t="s">
        <v>50</v>
      </c>
      <c r="E22" s="94" t="s">
        <v>81</v>
      </c>
      <c r="F22" s="94"/>
      <c r="G22" s="63">
        <v>1788</v>
      </c>
    </row>
    <row r="23" spans="1:9" ht="40.5" customHeight="1" x14ac:dyDescent="0.25">
      <c r="A23" s="72">
        <v>15</v>
      </c>
      <c r="B23" s="54">
        <v>104</v>
      </c>
      <c r="C23" s="2"/>
      <c r="D23" s="2"/>
      <c r="E23" s="88" t="s">
        <v>33</v>
      </c>
      <c r="F23" s="117">
        <v>63124.2</v>
      </c>
      <c r="G23" s="29">
        <f>G24</f>
        <v>62719.100000000006</v>
      </c>
      <c r="H23" s="84">
        <f>G23-F23</f>
        <v>-405.09999999999127</v>
      </c>
      <c r="I23" s="122">
        <f>G23/F23*100</f>
        <v>99.358249292664311</v>
      </c>
    </row>
    <row r="24" spans="1:9" s="21" customFormat="1" ht="39.6" hidden="1" x14ac:dyDescent="0.25">
      <c r="A24" s="72">
        <v>16</v>
      </c>
      <c r="B24" s="90">
        <v>104</v>
      </c>
      <c r="C24" s="10" t="s">
        <v>249</v>
      </c>
      <c r="D24" s="2"/>
      <c r="E24" s="88" t="s">
        <v>396</v>
      </c>
      <c r="F24" s="88"/>
      <c r="G24" s="29">
        <f>G25</f>
        <v>62719.100000000006</v>
      </c>
    </row>
    <row r="25" spans="1:9" s="21" customFormat="1" ht="64.5" hidden="1" customHeight="1" x14ac:dyDescent="0.25">
      <c r="A25" s="72">
        <v>17</v>
      </c>
      <c r="B25" s="90">
        <v>104</v>
      </c>
      <c r="C25" s="10" t="s">
        <v>250</v>
      </c>
      <c r="D25" s="2"/>
      <c r="E25" s="88" t="s">
        <v>395</v>
      </c>
      <c r="F25" s="88"/>
      <c r="G25" s="29">
        <f>G26+G30</f>
        <v>62719.100000000006</v>
      </c>
    </row>
    <row r="26" spans="1:9" ht="27" hidden="1" customHeight="1" x14ac:dyDescent="0.25">
      <c r="A26" s="72">
        <v>18</v>
      </c>
      <c r="B26" s="54">
        <v>104</v>
      </c>
      <c r="C26" s="2" t="s">
        <v>315</v>
      </c>
      <c r="D26" s="2"/>
      <c r="E26" s="88" t="s">
        <v>109</v>
      </c>
      <c r="F26" s="88"/>
      <c r="G26" s="29">
        <f>G27+G28+G29</f>
        <v>36104.500000000007</v>
      </c>
    </row>
    <row r="27" spans="1:9" ht="26.25" hidden="1" customHeight="1" x14ac:dyDescent="0.25">
      <c r="A27" s="72">
        <v>19</v>
      </c>
      <c r="B27" s="55">
        <v>104</v>
      </c>
      <c r="C27" s="4" t="s">
        <v>315</v>
      </c>
      <c r="D27" s="4" t="s">
        <v>50</v>
      </c>
      <c r="E27" s="7" t="s">
        <v>81</v>
      </c>
      <c r="F27" s="7"/>
      <c r="G27" s="63">
        <f>33735.8+1559.9</f>
        <v>35295.700000000004</v>
      </c>
    </row>
    <row r="28" spans="1:9" ht="26.4" hidden="1" x14ac:dyDescent="0.25">
      <c r="A28" s="72">
        <v>20</v>
      </c>
      <c r="B28" s="55">
        <v>104</v>
      </c>
      <c r="C28" s="4" t="s">
        <v>315</v>
      </c>
      <c r="D28" s="4" t="s">
        <v>78</v>
      </c>
      <c r="E28" s="94" t="s">
        <v>77</v>
      </c>
      <c r="F28" s="94"/>
      <c r="G28" s="63">
        <f>530+128.8+100</f>
        <v>758.8</v>
      </c>
    </row>
    <row r="29" spans="1:9" hidden="1" x14ac:dyDescent="0.25">
      <c r="A29" s="72">
        <v>21</v>
      </c>
      <c r="B29" s="55">
        <v>104</v>
      </c>
      <c r="C29" s="4" t="s">
        <v>315</v>
      </c>
      <c r="D29" s="4" t="s">
        <v>79</v>
      </c>
      <c r="E29" s="94" t="s">
        <v>80</v>
      </c>
      <c r="F29" s="94"/>
      <c r="G29" s="63">
        <v>50</v>
      </c>
    </row>
    <row r="30" spans="1:9" hidden="1" x14ac:dyDescent="0.25">
      <c r="A30" s="72">
        <v>22</v>
      </c>
      <c r="B30" s="54">
        <v>104</v>
      </c>
      <c r="C30" s="10" t="s">
        <v>251</v>
      </c>
      <c r="D30" s="2"/>
      <c r="E30" s="88" t="s">
        <v>175</v>
      </c>
      <c r="F30" s="88"/>
      <c r="G30" s="29">
        <f>G31+G32</f>
        <v>26614.6</v>
      </c>
    </row>
    <row r="31" spans="1:9" ht="27" hidden="1" customHeight="1" x14ac:dyDescent="0.25">
      <c r="A31" s="72">
        <v>23</v>
      </c>
      <c r="B31" s="55">
        <v>104</v>
      </c>
      <c r="C31" s="4" t="s">
        <v>251</v>
      </c>
      <c r="D31" s="4" t="s">
        <v>50</v>
      </c>
      <c r="E31" s="7" t="s">
        <v>81</v>
      </c>
      <c r="F31" s="7"/>
      <c r="G31" s="63">
        <v>19491</v>
      </c>
    </row>
    <row r="32" spans="1:9" ht="26.25" hidden="1" customHeight="1" x14ac:dyDescent="0.25">
      <c r="A32" s="72">
        <v>24</v>
      </c>
      <c r="B32" s="55">
        <v>104</v>
      </c>
      <c r="C32" s="4" t="s">
        <v>251</v>
      </c>
      <c r="D32" s="4" t="s">
        <v>78</v>
      </c>
      <c r="E32" s="94" t="s">
        <v>77</v>
      </c>
      <c r="F32" s="94"/>
      <c r="G32" s="63">
        <f>6728.6+395</f>
        <v>7123.6</v>
      </c>
    </row>
    <row r="33" spans="1:9" x14ac:dyDescent="0.25">
      <c r="A33" s="72">
        <v>25</v>
      </c>
      <c r="B33" s="54">
        <v>105</v>
      </c>
      <c r="C33" s="4"/>
      <c r="D33" s="4"/>
      <c r="E33" s="88" t="s">
        <v>341</v>
      </c>
      <c r="F33" s="117">
        <v>19.399999999999999</v>
      </c>
      <c r="G33" s="29">
        <f>G34</f>
        <v>35.6</v>
      </c>
      <c r="H33" s="84">
        <f>G33-F33</f>
        <v>16.200000000000003</v>
      </c>
      <c r="I33" s="122">
        <f>G33/F33*100</f>
        <v>183.50515463917526</v>
      </c>
    </row>
    <row r="34" spans="1:9" hidden="1" x14ac:dyDescent="0.25">
      <c r="A34" s="72">
        <v>26</v>
      </c>
      <c r="B34" s="54">
        <v>105</v>
      </c>
      <c r="C34" s="2" t="s">
        <v>189</v>
      </c>
      <c r="D34" s="4"/>
      <c r="E34" s="88" t="s">
        <v>156</v>
      </c>
      <c r="F34" s="88"/>
      <c r="G34" s="29">
        <f>G35</f>
        <v>35.6</v>
      </c>
    </row>
    <row r="35" spans="1:9" ht="60" hidden="1" customHeight="1" x14ac:dyDescent="0.25">
      <c r="A35" s="72">
        <v>27</v>
      </c>
      <c r="B35" s="54">
        <v>105</v>
      </c>
      <c r="C35" s="2" t="s">
        <v>342</v>
      </c>
      <c r="D35" s="4"/>
      <c r="E35" s="88" t="s">
        <v>343</v>
      </c>
      <c r="F35" s="88"/>
      <c r="G35" s="29">
        <f>G36</f>
        <v>35.6</v>
      </c>
    </row>
    <row r="36" spans="1:9" ht="26.25" hidden="1" customHeight="1" x14ac:dyDescent="0.25">
      <c r="A36" s="72">
        <v>28</v>
      </c>
      <c r="B36" s="55">
        <v>105</v>
      </c>
      <c r="C36" s="4" t="s">
        <v>342</v>
      </c>
      <c r="D36" s="4" t="s">
        <v>78</v>
      </c>
      <c r="E36" s="94" t="s">
        <v>77</v>
      </c>
      <c r="F36" s="94"/>
      <c r="G36" s="74">
        <v>35.6</v>
      </c>
    </row>
    <row r="37" spans="1:9" ht="31.5" customHeight="1" x14ac:dyDescent="0.25">
      <c r="A37" s="72">
        <v>29</v>
      </c>
      <c r="B37" s="54">
        <v>106</v>
      </c>
      <c r="C37" s="2"/>
      <c r="D37" s="2"/>
      <c r="E37" s="88" t="s">
        <v>31</v>
      </c>
      <c r="F37" s="117">
        <v>15686.8</v>
      </c>
      <c r="G37" s="29">
        <f>G38+G42</f>
        <v>16199.099999999999</v>
      </c>
      <c r="H37" s="84">
        <f>G37-F37</f>
        <v>512.29999999999927</v>
      </c>
      <c r="I37" s="122">
        <f>G37/F37*100</f>
        <v>103.2658030955963</v>
      </c>
    </row>
    <row r="38" spans="1:9" ht="26.4" hidden="1" x14ac:dyDescent="0.25">
      <c r="A38" s="72">
        <v>30</v>
      </c>
      <c r="B38" s="54">
        <v>106</v>
      </c>
      <c r="C38" s="2" t="s">
        <v>252</v>
      </c>
      <c r="D38" s="2"/>
      <c r="E38" s="88" t="s">
        <v>397</v>
      </c>
      <c r="F38" s="88"/>
      <c r="G38" s="29">
        <f>G39</f>
        <v>12444.8</v>
      </c>
    </row>
    <row r="39" spans="1:9" ht="28.5" hidden="1" customHeight="1" x14ac:dyDescent="0.25">
      <c r="A39" s="72">
        <v>31</v>
      </c>
      <c r="B39" s="54">
        <v>106</v>
      </c>
      <c r="C39" s="2" t="s">
        <v>253</v>
      </c>
      <c r="D39" s="2"/>
      <c r="E39" s="88" t="s">
        <v>109</v>
      </c>
      <c r="F39" s="88"/>
      <c r="G39" s="29">
        <f>G40+G41</f>
        <v>12444.8</v>
      </c>
    </row>
    <row r="40" spans="1:9" ht="27" hidden="1" customHeight="1" x14ac:dyDescent="0.25">
      <c r="A40" s="72">
        <v>32</v>
      </c>
      <c r="B40" s="55">
        <v>106</v>
      </c>
      <c r="C40" s="61" t="s">
        <v>253</v>
      </c>
      <c r="D40" s="4" t="s">
        <v>50</v>
      </c>
      <c r="E40" s="7" t="s">
        <v>81</v>
      </c>
      <c r="F40" s="7"/>
      <c r="G40" s="63">
        <f>10798.4+27.6</f>
        <v>10826</v>
      </c>
    </row>
    <row r="41" spans="1:9" ht="28.5" hidden="1" customHeight="1" x14ac:dyDescent="0.25">
      <c r="A41" s="72">
        <v>33</v>
      </c>
      <c r="B41" s="55">
        <v>106</v>
      </c>
      <c r="C41" s="61" t="s">
        <v>253</v>
      </c>
      <c r="D41" s="4">
        <v>240</v>
      </c>
      <c r="E41" s="94" t="s">
        <v>77</v>
      </c>
      <c r="F41" s="94"/>
      <c r="G41" s="63">
        <v>1618.8</v>
      </c>
    </row>
    <row r="42" spans="1:9" ht="17.25" hidden="1" customHeight="1" x14ac:dyDescent="0.25">
      <c r="A42" s="72">
        <v>34</v>
      </c>
      <c r="B42" s="54">
        <v>106</v>
      </c>
      <c r="C42" s="2" t="s">
        <v>189</v>
      </c>
      <c r="D42" s="2"/>
      <c r="E42" s="88" t="s">
        <v>106</v>
      </c>
      <c r="F42" s="88"/>
      <c r="G42" s="29">
        <f>G43+G45</f>
        <v>3754.3</v>
      </c>
    </row>
    <row r="43" spans="1:9" ht="27" hidden="1" customHeight="1" x14ac:dyDescent="0.25">
      <c r="A43" s="72">
        <v>35</v>
      </c>
      <c r="B43" s="54">
        <v>106</v>
      </c>
      <c r="C43" s="2" t="s">
        <v>255</v>
      </c>
      <c r="D43" s="2"/>
      <c r="E43" s="88" t="s">
        <v>28</v>
      </c>
      <c r="F43" s="88"/>
      <c r="G43" s="29">
        <f>G44</f>
        <v>1030.3</v>
      </c>
    </row>
    <row r="44" spans="1:9" ht="24.75" hidden="1" customHeight="1" x14ac:dyDescent="0.25">
      <c r="A44" s="72">
        <v>36</v>
      </c>
      <c r="B44" s="55">
        <v>106</v>
      </c>
      <c r="C44" s="4" t="s">
        <v>255</v>
      </c>
      <c r="D44" s="4" t="s">
        <v>50</v>
      </c>
      <c r="E44" s="7" t="s">
        <v>81</v>
      </c>
      <c r="F44" s="7"/>
      <c r="G44" s="63">
        <v>1030.3</v>
      </c>
    </row>
    <row r="45" spans="1:9" ht="27.75" hidden="1" customHeight="1" x14ac:dyDescent="0.25">
      <c r="A45" s="72">
        <v>37</v>
      </c>
      <c r="B45" s="90">
        <v>106</v>
      </c>
      <c r="C45" s="60" t="s">
        <v>254</v>
      </c>
      <c r="D45" s="10"/>
      <c r="E45" s="88" t="s">
        <v>107</v>
      </c>
      <c r="F45" s="88"/>
      <c r="G45" s="29">
        <f>G46+G47</f>
        <v>2724</v>
      </c>
    </row>
    <row r="46" spans="1:9" ht="25.5" hidden="1" customHeight="1" x14ac:dyDescent="0.25">
      <c r="A46" s="72">
        <v>38</v>
      </c>
      <c r="B46" s="91">
        <v>106</v>
      </c>
      <c r="C46" s="61" t="s">
        <v>254</v>
      </c>
      <c r="D46" s="4" t="s">
        <v>50</v>
      </c>
      <c r="E46" s="7" t="s">
        <v>81</v>
      </c>
      <c r="F46" s="7"/>
      <c r="G46" s="63">
        <v>2305.6</v>
      </c>
    </row>
    <row r="47" spans="1:9" ht="27.75" hidden="1" customHeight="1" x14ac:dyDescent="0.25">
      <c r="A47" s="72">
        <v>39</v>
      </c>
      <c r="B47" s="91">
        <v>106</v>
      </c>
      <c r="C47" s="61" t="s">
        <v>254</v>
      </c>
      <c r="D47" s="4">
        <v>240</v>
      </c>
      <c r="E47" s="94" t="s">
        <v>77</v>
      </c>
      <c r="F47" s="94"/>
      <c r="G47" s="63">
        <v>418.4</v>
      </c>
    </row>
    <row r="48" spans="1:9" ht="14.25" customHeight="1" x14ac:dyDescent="0.25">
      <c r="A48" s="72">
        <v>40</v>
      </c>
      <c r="B48" s="90">
        <v>107</v>
      </c>
      <c r="C48" s="2"/>
      <c r="D48" s="2"/>
      <c r="E48" s="110" t="s">
        <v>500</v>
      </c>
      <c r="F48" s="118">
        <v>0</v>
      </c>
      <c r="G48" s="29">
        <f>G49</f>
        <v>4803</v>
      </c>
      <c r="H48" s="84">
        <f>G48-F48</f>
        <v>4803</v>
      </c>
      <c r="I48" s="122"/>
    </row>
    <row r="49" spans="1:9" ht="20.100000000000001" hidden="1" customHeight="1" x14ac:dyDescent="0.25">
      <c r="A49" s="72">
        <v>41</v>
      </c>
      <c r="B49" s="90">
        <v>107</v>
      </c>
      <c r="C49" s="10" t="s">
        <v>189</v>
      </c>
      <c r="D49" s="2"/>
      <c r="E49" s="110" t="s">
        <v>156</v>
      </c>
      <c r="F49" s="110"/>
      <c r="G49" s="29">
        <f>G50</f>
        <v>4803</v>
      </c>
    </row>
    <row r="50" spans="1:9" ht="27" hidden="1" customHeight="1" x14ac:dyDescent="0.25">
      <c r="A50" s="72">
        <v>42</v>
      </c>
      <c r="B50" s="90">
        <v>107</v>
      </c>
      <c r="C50" s="2" t="s">
        <v>501</v>
      </c>
      <c r="D50" s="2"/>
      <c r="E50" s="88" t="s">
        <v>502</v>
      </c>
      <c r="F50" s="88"/>
      <c r="G50" s="29">
        <f>G51</f>
        <v>4803</v>
      </c>
    </row>
    <row r="51" spans="1:9" ht="17.100000000000001" hidden="1" customHeight="1" x14ac:dyDescent="0.25">
      <c r="A51" s="72">
        <v>43</v>
      </c>
      <c r="B51" s="91">
        <v>107</v>
      </c>
      <c r="C51" s="4" t="s">
        <v>501</v>
      </c>
      <c r="D51" s="4" t="s">
        <v>503</v>
      </c>
      <c r="E51" s="94" t="s">
        <v>504</v>
      </c>
      <c r="F51" s="94"/>
      <c r="G51" s="63">
        <v>4803</v>
      </c>
    </row>
    <row r="52" spans="1:9" ht="12.75" customHeight="1" x14ac:dyDescent="0.25">
      <c r="A52" s="72">
        <v>44</v>
      </c>
      <c r="B52" s="54">
        <v>111</v>
      </c>
      <c r="C52" s="2"/>
      <c r="D52" s="2"/>
      <c r="E52" s="88" t="s">
        <v>5</v>
      </c>
      <c r="F52" s="117">
        <v>2317</v>
      </c>
      <c r="G52" s="29">
        <f>G53</f>
        <v>1580.1</v>
      </c>
      <c r="H52" s="84">
        <f>G52-F52</f>
        <v>-736.90000000000009</v>
      </c>
      <c r="I52" s="122">
        <f>G52/F52*100</f>
        <v>68.195943029779883</v>
      </c>
    </row>
    <row r="53" spans="1:9" ht="12.75" hidden="1" customHeight="1" x14ac:dyDescent="0.25">
      <c r="A53" s="72">
        <v>45</v>
      </c>
      <c r="B53" s="54">
        <v>111</v>
      </c>
      <c r="C53" s="2" t="s">
        <v>189</v>
      </c>
      <c r="D53" s="2"/>
      <c r="E53" s="88" t="s">
        <v>156</v>
      </c>
      <c r="F53" s="88"/>
      <c r="G53" s="29">
        <f>G54</f>
        <v>1580.1</v>
      </c>
    </row>
    <row r="54" spans="1:9" ht="12.75" hidden="1" customHeight="1" x14ac:dyDescent="0.25">
      <c r="A54" s="72">
        <v>46</v>
      </c>
      <c r="B54" s="54">
        <v>111</v>
      </c>
      <c r="C54" s="2" t="s">
        <v>256</v>
      </c>
      <c r="D54" s="2"/>
      <c r="E54" s="88" t="s">
        <v>6</v>
      </c>
      <c r="F54" s="88"/>
      <c r="G54" s="29">
        <f>G55</f>
        <v>1580.1</v>
      </c>
    </row>
    <row r="55" spans="1:9" ht="12.75" hidden="1" customHeight="1" x14ac:dyDescent="0.25">
      <c r="A55" s="72">
        <v>47</v>
      </c>
      <c r="B55" s="55">
        <v>111</v>
      </c>
      <c r="C55" s="4" t="s">
        <v>256</v>
      </c>
      <c r="D55" s="4" t="s">
        <v>51</v>
      </c>
      <c r="E55" s="94" t="s">
        <v>52</v>
      </c>
      <c r="F55" s="94"/>
      <c r="G55" s="63">
        <f>1545.1+35</f>
        <v>1580.1</v>
      </c>
    </row>
    <row r="56" spans="1:9" ht="12.75" customHeight="1" x14ac:dyDescent="0.25">
      <c r="A56" s="72">
        <v>48</v>
      </c>
      <c r="B56" s="54">
        <v>113</v>
      </c>
      <c r="C56" s="2"/>
      <c r="D56" s="2"/>
      <c r="E56" s="88" t="s">
        <v>25</v>
      </c>
      <c r="F56" s="117">
        <v>52082.1</v>
      </c>
      <c r="G56" s="29">
        <f>G57+G64+G84+G60+G70+G75</f>
        <v>33323.1</v>
      </c>
      <c r="H56" s="84">
        <f>G56-F56</f>
        <v>-18759</v>
      </c>
      <c r="I56" s="122">
        <f>G56/F56*100</f>
        <v>63.98186709061271</v>
      </c>
    </row>
    <row r="57" spans="1:9" ht="29.25" hidden="1" customHeight="1" x14ac:dyDescent="0.25">
      <c r="A57" s="72">
        <v>49</v>
      </c>
      <c r="B57" s="54">
        <v>113</v>
      </c>
      <c r="C57" s="2" t="s">
        <v>252</v>
      </c>
      <c r="D57" s="2"/>
      <c r="E57" s="88" t="s">
        <v>397</v>
      </c>
      <c r="F57" s="88"/>
      <c r="G57" s="29">
        <f>G58</f>
        <v>1000</v>
      </c>
    </row>
    <row r="58" spans="1:9" ht="30.75" hidden="1" customHeight="1" x14ac:dyDescent="0.25">
      <c r="A58" s="72">
        <v>50</v>
      </c>
      <c r="B58" s="54">
        <v>113</v>
      </c>
      <c r="C58" s="2" t="s">
        <v>257</v>
      </c>
      <c r="D58" s="2"/>
      <c r="E58" s="95" t="s">
        <v>417</v>
      </c>
      <c r="F58" s="95"/>
      <c r="G58" s="29">
        <f>G59</f>
        <v>1000</v>
      </c>
    </row>
    <row r="59" spans="1:9" s="20" customFormat="1" ht="13.5" hidden="1" customHeight="1" x14ac:dyDescent="0.25">
      <c r="A59" s="72">
        <v>51</v>
      </c>
      <c r="B59" s="55">
        <v>113</v>
      </c>
      <c r="C59" s="4" t="s">
        <v>257</v>
      </c>
      <c r="D59" s="52" t="s">
        <v>53</v>
      </c>
      <c r="E59" s="94" t="s">
        <v>54</v>
      </c>
      <c r="F59" s="94"/>
      <c r="G59" s="63">
        <v>1000</v>
      </c>
    </row>
    <row r="60" spans="1:9" ht="39.75" hidden="1" customHeight="1" x14ac:dyDescent="0.25">
      <c r="A60" s="72">
        <v>52</v>
      </c>
      <c r="B60" s="90">
        <v>113</v>
      </c>
      <c r="C60" s="10" t="s">
        <v>258</v>
      </c>
      <c r="D60" s="10"/>
      <c r="E60" s="88" t="s">
        <v>398</v>
      </c>
      <c r="F60" s="88"/>
      <c r="G60" s="29">
        <f>G61</f>
        <v>8080.3</v>
      </c>
    </row>
    <row r="61" spans="1:9" ht="28.5" hidden="1" customHeight="1" x14ac:dyDescent="0.25">
      <c r="A61" s="72">
        <v>53</v>
      </c>
      <c r="B61" s="54">
        <v>113</v>
      </c>
      <c r="C61" s="2" t="s">
        <v>320</v>
      </c>
      <c r="D61" s="2"/>
      <c r="E61" s="88" t="s">
        <v>109</v>
      </c>
      <c r="F61" s="88"/>
      <c r="G61" s="29">
        <f>G62+G63</f>
        <v>8080.3</v>
      </c>
    </row>
    <row r="62" spans="1:9" ht="23.55" hidden="1" customHeight="1" x14ac:dyDescent="0.25">
      <c r="A62" s="72">
        <v>54</v>
      </c>
      <c r="B62" s="55">
        <v>113</v>
      </c>
      <c r="C62" s="61" t="s">
        <v>320</v>
      </c>
      <c r="D62" s="4" t="s">
        <v>50</v>
      </c>
      <c r="E62" s="94" t="s">
        <v>81</v>
      </c>
      <c r="F62" s="94"/>
      <c r="G62" s="63">
        <v>7780.6</v>
      </c>
    </row>
    <row r="63" spans="1:9" ht="28.5" hidden="1" customHeight="1" x14ac:dyDescent="0.25">
      <c r="A63" s="72">
        <v>55</v>
      </c>
      <c r="B63" s="55">
        <v>113</v>
      </c>
      <c r="C63" s="61" t="s">
        <v>320</v>
      </c>
      <c r="D63" s="4">
        <v>240</v>
      </c>
      <c r="E63" s="94" t="s">
        <v>77</v>
      </c>
      <c r="F63" s="94"/>
      <c r="G63" s="63">
        <v>299.7</v>
      </c>
    </row>
    <row r="64" spans="1:9" s="21" customFormat="1" ht="39.6" hidden="1" x14ac:dyDescent="0.25">
      <c r="A64" s="72">
        <v>56</v>
      </c>
      <c r="B64" s="54">
        <v>113</v>
      </c>
      <c r="C64" s="10" t="s">
        <v>249</v>
      </c>
      <c r="D64" s="2"/>
      <c r="E64" s="88" t="s">
        <v>396</v>
      </c>
      <c r="F64" s="88"/>
      <c r="G64" s="29">
        <f>G65</f>
        <v>22800.3</v>
      </c>
    </row>
    <row r="65" spans="1:7" s="21" customFormat="1" ht="66" hidden="1" x14ac:dyDescent="0.25">
      <c r="A65" s="72">
        <v>57</v>
      </c>
      <c r="B65" s="54">
        <v>113</v>
      </c>
      <c r="C65" s="10" t="s">
        <v>250</v>
      </c>
      <c r="D65" s="2"/>
      <c r="E65" s="88" t="s">
        <v>395</v>
      </c>
      <c r="F65" s="88"/>
      <c r="G65" s="29">
        <f>G66</f>
        <v>22800.3</v>
      </c>
    </row>
    <row r="66" spans="1:7" s="21" customFormat="1" ht="15.75" hidden="1" customHeight="1" x14ac:dyDescent="0.25">
      <c r="A66" s="72">
        <v>58</v>
      </c>
      <c r="B66" s="54">
        <v>113</v>
      </c>
      <c r="C66" s="10" t="s">
        <v>259</v>
      </c>
      <c r="D66" s="2"/>
      <c r="E66" s="88" t="s">
        <v>182</v>
      </c>
      <c r="F66" s="88"/>
      <c r="G66" s="29">
        <f>G67+G68+G69</f>
        <v>22800.3</v>
      </c>
    </row>
    <row r="67" spans="1:7" s="20" customFormat="1" ht="15" hidden="1" customHeight="1" x14ac:dyDescent="0.25">
      <c r="A67" s="72">
        <v>59</v>
      </c>
      <c r="B67" s="55">
        <v>113</v>
      </c>
      <c r="C67" s="4" t="s">
        <v>259</v>
      </c>
      <c r="D67" s="4" t="s">
        <v>44</v>
      </c>
      <c r="E67" s="94" t="s">
        <v>45</v>
      </c>
      <c r="F67" s="94"/>
      <c r="G67" s="63">
        <v>12533</v>
      </c>
    </row>
    <row r="68" spans="1:7" ht="26.4" hidden="1" x14ac:dyDescent="0.25">
      <c r="A68" s="72">
        <v>60</v>
      </c>
      <c r="B68" s="55">
        <v>113</v>
      </c>
      <c r="C68" s="4" t="s">
        <v>259</v>
      </c>
      <c r="D68" s="4">
        <v>240</v>
      </c>
      <c r="E68" s="94" t="s">
        <v>77</v>
      </c>
      <c r="F68" s="94"/>
      <c r="G68" s="63">
        <f>9638.3+529</f>
        <v>10167.299999999999</v>
      </c>
    </row>
    <row r="69" spans="1:7" ht="12.75" hidden="1" customHeight="1" x14ac:dyDescent="0.25">
      <c r="A69" s="72">
        <v>61</v>
      </c>
      <c r="B69" s="55">
        <v>113</v>
      </c>
      <c r="C69" s="4" t="s">
        <v>259</v>
      </c>
      <c r="D69" s="4" t="s">
        <v>79</v>
      </c>
      <c r="E69" s="94" t="s">
        <v>80</v>
      </c>
      <c r="F69" s="94"/>
      <c r="G69" s="63">
        <v>100</v>
      </c>
    </row>
    <row r="70" spans="1:7" s="21" customFormat="1" ht="54" hidden="1" customHeight="1" x14ac:dyDescent="0.25">
      <c r="A70" s="72">
        <v>62</v>
      </c>
      <c r="B70" s="54">
        <v>113</v>
      </c>
      <c r="C70" s="2" t="s">
        <v>260</v>
      </c>
      <c r="D70" s="2"/>
      <c r="E70" s="88" t="s">
        <v>399</v>
      </c>
      <c r="F70" s="88"/>
      <c r="G70" s="29">
        <f>G71+G73</f>
        <v>466</v>
      </c>
    </row>
    <row r="71" spans="1:7" ht="27.75" hidden="1" customHeight="1" x14ac:dyDescent="0.25">
      <c r="A71" s="72">
        <v>63</v>
      </c>
      <c r="B71" s="54">
        <v>113</v>
      </c>
      <c r="C71" s="2" t="s">
        <v>324</v>
      </c>
      <c r="D71" s="2"/>
      <c r="E71" s="95" t="s">
        <v>356</v>
      </c>
      <c r="F71" s="95"/>
      <c r="G71" s="29">
        <f>G72</f>
        <v>200</v>
      </c>
    </row>
    <row r="72" spans="1:7" ht="28.5" hidden="1" customHeight="1" x14ac:dyDescent="0.25">
      <c r="A72" s="72">
        <v>64</v>
      </c>
      <c r="B72" s="55">
        <v>113</v>
      </c>
      <c r="C72" s="4" t="s">
        <v>324</v>
      </c>
      <c r="D72" s="4" t="s">
        <v>78</v>
      </c>
      <c r="E72" s="94" t="s">
        <v>77</v>
      </c>
      <c r="F72" s="94"/>
      <c r="G72" s="63">
        <v>200</v>
      </c>
    </row>
    <row r="73" spans="1:7" ht="53.25" hidden="1" customHeight="1" x14ac:dyDescent="0.25">
      <c r="A73" s="72">
        <v>65</v>
      </c>
      <c r="B73" s="54">
        <v>113</v>
      </c>
      <c r="C73" s="32" t="s">
        <v>187</v>
      </c>
      <c r="D73" s="2"/>
      <c r="E73" s="88" t="s">
        <v>93</v>
      </c>
      <c r="F73" s="88"/>
      <c r="G73" s="29">
        <f>G74</f>
        <v>266</v>
      </c>
    </row>
    <row r="74" spans="1:7" ht="26.4" hidden="1" x14ac:dyDescent="0.25">
      <c r="A74" s="72">
        <v>66</v>
      </c>
      <c r="B74" s="55">
        <v>113</v>
      </c>
      <c r="C74" s="4" t="s">
        <v>187</v>
      </c>
      <c r="D74" s="4">
        <v>240</v>
      </c>
      <c r="E74" s="94" t="s">
        <v>77</v>
      </c>
      <c r="F74" s="94"/>
      <c r="G74" s="74">
        <v>266</v>
      </c>
    </row>
    <row r="75" spans="1:7" ht="52.8" hidden="1" x14ac:dyDescent="0.25">
      <c r="A75" s="72">
        <v>67</v>
      </c>
      <c r="B75" s="54">
        <v>113</v>
      </c>
      <c r="C75" s="32" t="s">
        <v>261</v>
      </c>
      <c r="D75" s="2"/>
      <c r="E75" s="88" t="s">
        <v>400</v>
      </c>
      <c r="F75" s="88"/>
      <c r="G75" s="29">
        <f>G76+G79</f>
        <v>365</v>
      </c>
    </row>
    <row r="76" spans="1:7" ht="26.4" hidden="1" x14ac:dyDescent="0.25">
      <c r="A76" s="72">
        <v>68</v>
      </c>
      <c r="B76" s="54">
        <v>113</v>
      </c>
      <c r="C76" s="32" t="s">
        <v>262</v>
      </c>
      <c r="D76" s="2"/>
      <c r="E76" s="88" t="s">
        <v>147</v>
      </c>
      <c r="F76" s="88"/>
      <c r="G76" s="29">
        <f>G77</f>
        <v>350</v>
      </c>
    </row>
    <row r="77" spans="1:7" ht="40.5" hidden="1" customHeight="1" x14ac:dyDescent="0.25">
      <c r="A77" s="72">
        <v>69</v>
      </c>
      <c r="B77" s="54">
        <v>113</v>
      </c>
      <c r="C77" s="32" t="s">
        <v>215</v>
      </c>
      <c r="D77" s="2"/>
      <c r="E77" s="88" t="s">
        <v>180</v>
      </c>
      <c r="F77" s="88"/>
      <c r="G77" s="29">
        <f>G78</f>
        <v>350</v>
      </c>
    </row>
    <row r="78" spans="1:7" ht="26.4" hidden="1" x14ac:dyDescent="0.25">
      <c r="A78" s="72">
        <v>70</v>
      </c>
      <c r="B78" s="55">
        <v>113</v>
      </c>
      <c r="C78" s="52" t="s">
        <v>215</v>
      </c>
      <c r="D78" s="4">
        <v>240</v>
      </c>
      <c r="E78" s="94" t="s">
        <v>77</v>
      </c>
      <c r="F78" s="94"/>
      <c r="G78" s="63">
        <v>350</v>
      </c>
    </row>
    <row r="79" spans="1:7" s="21" customFormat="1" ht="26.4" hidden="1" x14ac:dyDescent="0.25">
      <c r="A79" s="72">
        <v>71</v>
      </c>
      <c r="B79" s="54">
        <v>113</v>
      </c>
      <c r="C79" s="32" t="s">
        <v>263</v>
      </c>
      <c r="D79" s="2"/>
      <c r="E79" s="88" t="s">
        <v>149</v>
      </c>
      <c r="F79" s="88"/>
      <c r="G79" s="29">
        <f>G80+G82</f>
        <v>15</v>
      </c>
    </row>
    <row r="80" spans="1:7" s="21" customFormat="1" ht="26.4" hidden="1" x14ac:dyDescent="0.25">
      <c r="A80" s="72">
        <v>72</v>
      </c>
      <c r="B80" s="54">
        <v>113</v>
      </c>
      <c r="C80" s="32" t="s">
        <v>264</v>
      </c>
      <c r="D80" s="2"/>
      <c r="E80" s="88" t="s">
        <v>148</v>
      </c>
      <c r="F80" s="88"/>
      <c r="G80" s="29">
        <f>G81</f>
        <v>10</v>
      </c>
    </row>
    <row r="81" spans="1:9" ht="26.4" hidden="1" x14ac:dyDescent="0.25">
      <c r="A81" s="72">
        <v>73</v>
      </c>
      <c r="B81" s="55">
        <v>113</v>
      </c>
      <c r="C81" s="52" t="s">
        <v>264</v>
      </c>
      <c r="D81" s="4">
        <v>240</v>
      </c>
      <c r="E81" s="94" t="s">
        <v>77</v>
      </c>
      <c r="F81" s="94"/>
      <c r="G81" s="63">
        <v>10</v>
      </c>
    </row>
    <row r="82" spans="1:9" s="21" customFormat="1" ht="26.4" hidden="1" x14ac:dyDescent="0.25">
      <c r="A82" s="72">
        <v>74</v>
      </c>
      <c r="B82" s="54">
        <v>113</v>
      </c>
      <c r="C82" s="32" t="s">
        <v>265</v>
      </c>
      <c r="D82" s="2"/>
      <c r="E82" s="88" t="s">
        <v>150</v>
      </c>
      <c r="F82" s="88"/>
      <c r="G82" s="29">
        <f>G83</f>
        <v>5</v>
      </c>
    </row>
    <row r="83" spans="1:9" ht="26.4" hidden="1" x14ac:dyDescent="0.25">
      <c r="A83" s="72">
        <v>75</v>
      </c>
      <c r="B83" s="55">
        <v>113</v>
      </c>
      <c r="C83" s="52" t="s">
        <v>265</v>
      </c>
      <c r="D83" s="4">
        <v>240</v>
      </c>
      <c r="E83" s="94" t="s">
        <v>77</v>
      </c>
      <c r="F83" s="94"/>
      <c r="G83" s="63">
        <v>5</v>
      </c>
    </row>
    <row r="84" spans="1:9" s="21" customFormat="1" ht="18.75" hidden="1" customHeight="1" x14ac:dyDescent="0.25">
      <c r="A84" s="72">
        <v>76</v>
      </c>
      <c r="B84" s="54">
        <v>113</v>
      </c>
      <c r="C84" s="2" t="s">
        <v>189</v>
      </c>
      <c r="D84" s="2"/>
      <c r="E84" s="88" t="s">
        <v>106</v>
      </c>
      <c r="F84" s="88"/>
      <c r="G84" s="29">
        <f>G85+G87+G89+G91</f>
        <v>611.5</v>
      </c>
    </row>
    <row r="85" spans="1:9" s="21" customFormat="1" ht="39.6" hidden="1" x14ac:dyDescent="0.25">
      <c r="A85" s="72">
        <v>77</v>
      </c>
      <c r="B85" s="54">
        <v>113</v>
      </c>
      <c r="C85" s="2" t="s">
        <v>266</v>
      </c>
      <c r="D85" s="2"/>
      <c r="E85" s="88" t="s">
        <v>183</v>
      </c>
      <c r="F85" s="88"/>
      <c r="G85" s="29">
        <f>G86</f>
        <v>120</v>
      </c>
    </row>
    <row r="86" spans="1:9" s="20" customFormat="1" ht="26.4" hidden="1" x14ac:dyDescent="0.25">
      <c r="A86" s="72">
        <v>78</v>
      </c>
      <c r="B86" s="55">
        <v>113</v>
      </c>
      <c r="C86" s="4" t="s">
        <v>266</v>
      </c>
      <c r="D86" s="4" t="s">
        <v>50</v>
      </c>
      <c r="E86" s="94" t="s">
        <v>516</v>
      </c>
      <c r="F86" s="94"/>
      <c r="G86" s="63">
        <v>120</v>
      </c>
    </row>
    <row r="87" spans="1:9" s="21" customFormat="1" ht="66.75" hidden="1" customHeight="1" x14ac:dyDescent="0.25">
      <c r="A87" s="72">
        <v>79</v>
      </c>
      <c r="B87" s="54">
        <v>113</v>
      </c>
      <c r="C87" s="2" t="s">
        <v>190</v>
      </c>
      <c r="D87" s="2"/>
      <c r="E87" s="88" t="s">
        <v>73</v>
      </c>
      <c r="F87" s="88"/>
      <c r="G87" s="29">
        <f>G88</f>
        <v>0.2</v>
      </c>
    </row>
    <row r="88" spans="1:9" ht="26.4" hidden="1" x14ac:dyDescent="0.25">
      <c r="A88" s="72">
        <v>80</v>
      </c>
      <c r="B88" s="55">
        <v>113</v>
      </c>
      <c r="C88" s="4" t="s">
        <v>190</v>
      </c>
      <c r="D88" s="4">
        <v>240</v>
      </c>
      <c r="E88" s="94" t="s">
        <v>77</v>
      </c>
      <c r="F88" s="94"/>
      <c r="G88" s="74">
        <v>0.2</v>
      </c>
    </row>
    <row r="89" spans="1:9" s="21" customFormat="1" ht="25.5" hidden="1" customHeight="1" x14ac:dyDescent="0.25">
      <c r="A89" s="72">
        <v>81</v>
      </c>
      <c r="B89" s="54">
        <v>113</v>
      </c>
      <c r="C89" s="2" t="s">
        <v>191</v>
      </c>
      <c r="D89" s="2"/>
      <c r="E89" s="88" t="s">
        <v>74</v>
      </c>
      <c r="F89" s="88"/>
      <c r="G89" s="29">
        <f>G90</f>
        <v>115.2</v>
      </c>
    </row>
    <row r="90" spans="1:9" ht="29.25" hidden="1" customHeight="1" x14ac:dyDescent="0.25">
      <c r="A90" s="72">
        <v>82</v>
      </c>
      <c r="B90" s="55">
        <v>113</v>
      </c>
      <c r="C90" s="4" t="s">
        <v>191</v>
      </c>
      <c r="D90" s="4">
        <v>240</v>
      </c>
      <c r="E90" s="94" t="s">
        <v>77</v>
      </c>
      <c r="F90" s="94"/>
      <c r="G90" s="74">
        <v>115.2</v>
      </c>
    </row>
    <row r="91" spans="1:9" ht="51.75" hidden="1" customHeight="1" x14ac:dyDescent="0.25">
      <c r="A91" s="72">
        <v>83</v>
      </c>
      <c r="B91" s="54">
        <v>113</v>
      </c>
      <c r="C91" s="2" t="s">
        <v>485</v>
      </c>
      <c r="D91" s="2"/>
      <c r="E91" s="108" t="s">
        <v>484</v>
      </c>
      <c r="F91" s="108"/>
      <c r="G91" s="29">
        <f>G92</f>
        <v>376.1</v>
      </c>
    </row>
    <row r="92" spans="1:9" ht="29.25" hidden="1" customHeight="1" x14ac:dyDescent="0.25">
      <c r="A92" s="72">
        <v>84</v>
      </c>
      <c r="B92" s="55">
        <v>113</v>
      </c>
      <c r="C92" s="4" t="s">
        <v>485</v>
      </c>
      <c r="D92" s="4" t="s">
        <v>78</v>
      </c>
      <c r="E92" s="94" t="s">
        <v>77</v>
      </c>
      <c r="F92" s="94"/>
      <c r="G92" s="74">
        <v>376.1</v>
      </c>
    </row>
    <row r="93" spans="1:9" ht="15.75" customHeight="1" x14ac:dyDescent="0.3">
      <c r="A93" s="72">
        <v>85</v>
      </c>
      <c r="B93" s="54">
        <v>200</v>
      </c>
      <c r="C93" s="32"/>
      <c r="D93" s="2"/>
      <c r="E93" s="93" t="s">
        <v>7</v>
      </c>
      <c r="F93" s="116">
        <v>1186.3</v>
      </c>
      <c r="G93" s="29">
        <f>G94</f>
        <v>1527.9</v>
      </c>
      <c r="H93" s="84">
        <f>G93-F93</f>
        <v>341.60000000000014</v>
      </c>
      <c r="I93" s="122">
        <f>G93/F93*100</f>
        <v>128.79541431341147</v>
      </c>
    </row>
    <row r="94" spans="1:9" ht="12.75" customHeight="1" x14ac:dyDescent="0.25">
      <c r="A94" s="72">
        <v>86</v>
      </c>
      <c r="B94" s="54">
        <v>203</v>
      </c>
      <c r="C94" s="2"/>
      <c r="D94" s="2"/>
      <c r="E94" s="88" t="s">
        <v>8</v>
      </c>
      <c r="F94" s="117">
        <v>1186.3</v>
      </c>
      <c r="G94" s="29">
        <f>G95</f>
        <v>1527.9</v>
      </c>
      <c r="H94" s="84">
        <f>G94-F94</f>
        <v>341.60000000000014</v>
      </c>
      <c r="I94" s="122">
        <f>G94/F94*100</f>
        <v>128.79541431341147</v>
      </c>
    </row>
    <row r="95" spans="1:9" ht="22.5" hidden="1" customHeight="1" x14ac:dyDescent="0.25">
      <c r="A95" s="72">
        <v>87</v>
      </c>
      <c r="B95" s="54">
        <v>203</v>
      </c>
      <c r="C95" s="2" t="s">
        <v>189</v>
      </c>
      <c r="D95" s="2"/>
      <c r="E95" s="88" t="s">
        <v>106</v>
      </c>
      <c r="F95" s="88"/>
      <c r="G95" s="29">
        <f>G96</f>
        <v>1527.9</v>
      </c>
    </row>
    <row r="96" spans="1:9" ht="28.5" hidden="1" customHeight="1" x14ac:dyDescent="0.25">
      <c r="A96" s="72">
        <v>88</v>
      </c>
      <c r="B96" s="54">
        <v>203</v>
      </c>
      <c r="C96" s="2" t="s">
        <v>188</v>
      </c>
      <c r="D96" s="2"/>
      <c r="E96" s="88" t="s">
        <v>43</v>
      </c>
      <c r="F96" s="88"/>
      <c r="G96" s="29">
        <f>G97+G98</f>
        <v>1527.9</v>
      </c>
    </row>
    <row r="97" spans="1:9" ht="25.5" hidden="1" customHeight="1" x14ac:dyDescent="0.25">
      <c r="A97" s="72">
        <v>89</v>
      </c>
      <c r="B97" s="55">
        <v>203</v>
      </c>
      <c r="C97" s="4" t="s">
        <v>188</v>
      </c>
      <c r="D97" s="4" t="s">
        <v>50</v>
      </c>
      <c r="E97" s="94" t="s">
        <v>81</v>
      </c>
      <c r="F97" s="94"/>
      <c r="G97" s="74">
        <v>1370</v>
      </c>
    </row>
    <row r="98" spans="1:9" ht="25.5" hidden="1" customHeight="1" x14ac:dyDescent="0.25">
      <c r="A98" s="72">
        <v>90</v>
      </c>
      <c r="B98" s="55">
        <v>203</v>
      </c>
      <c r="C98" s="4" t="s">
        <v>188</v>
      </c>
      <c r="D98" s="4" t="s">
        <v>78</v>
      </c>
      <c r="E98" s="94" t="s">
        <v>77</v>
      </c>
      <c r="F98" s="94"/>
      <c r="G98" s="74">
        <v>157.9</v>
      </c>
    </row>
    <row r="99" spans="1:9" ht="30" customHeight="1" x14ac:dyDescent="0.3">
      <c r="A99" s="72">
        <v>91</v>
      </c>
      <c r="B99" s="54">
        <v>300</v>
      </c>
      <c r="C99" s="2"/>
      <c r="D99" s="2"/>
      <c r="E99" s="93" t="s">
        <v>9</v>
      </c>
      <c r="F99" s="116">
        <v>10682</v>
      </c>
      <c r="G99" s="29">
        <f>G100+G105+G131</f>
        <v>11043</v>
      </c>
      <c r="H99" s="84">
        <f>G99-F99</f>
        <v>361</v>
      </c>
      <c r="I99" s="122">
        <f>G99/F99*100</f>
        <v>103.37951694439245</v>
      </c>
    </row>
    <row r="100" spans="1:9" ht="16.5" customHeight="1" x14ac:dyDescent="0.25">
      <c r="A100" s="72">
        <v>92</v>
      </c>
      <c r="B100" s="54">
        <v>309</v>
      </c>
      <c r="C100" s="2"/>
      <c r="D100" s="2"/>
      <c r="E100" s="5" t="s">
        <v>492</v>
      </c>
      <c r="F100" s="117">
        <v>8020</v>
      </c>
      <c r="G100" s="29">
        <f>G101</f>
        <v>56</v>
      </c>
      <c r="H100" s="84">
        <f>G100-F100</f>
        <v>-7964</v>
      </c>
      <c r="I100" s="122">
        <f>G100/F100*100</f>
        <v>0.69825436408977559</v>
      </c>
    </row>
    <row r="101" spans="1:9" ht="39.75" hidden="1" customHeight="1" x14ac:dyDescent="0.25">
      <c r="A101" s="72">
        <v>93</v>
      </c>
      <c r="B101" s="54">
        <v>309</v>
      </c>
      <c r="C101" s="2" t="s">
        <v>221</v>
      </c>
      <c r="D101" s="2"/>
      <c r="E101" s="88" t="s">
        <v>401</v>
      </c>
      <c r="F101" s="88"/>
      <c r="G101" s="29">
        <f>G102</f>
        <v>56</v>
      </c>
    </row>
    <row r="102" spans="1:9" ht="52.8" hidden="1" x14ac:dyDescent="0.25">
      <c r="A102" s="72">
        <v>94</v>
      </c>
      <c r="B102" s="54">
        <v>309</v>
      </c>
      <c r="C102" s="2" t="s">
        <v>219</v>
      </c>
      <c r="D102" s="2"/>
      <c r="E102" s="88" t="s">
        <v>159</v>
      </c>
      <c r="F102" s="88"/>
      <c r="G102" s="29">
        <f>G103</f>
        <v>56</v>
      </c>
    </row>
    <row r="103" spans="1:9" ht="52.8" hidden="1" x14ac:dyDescent="0.25">
      <c r="A103" s="72">
        <v>95</v>
      </c>
      <c r="B103" s="54">
        <v>309</v>
      </c>
      <c r="C103" s="2" t="s">
        <v>220</v>
      </c>
      <c r="D103" s="2"/>
      <c r="E103" s="88" t="s">
        <v>160</v>
      </c>
      <c r="F103" s="88"/>
      <c r="G103" s="29">
        <f>G104</f>
        <v>56</v>
      </c>
    </row>
    <row r="104" spans="1:9" ht="26.4" hidden="1" x14ac:dyDescent="0.25">
      <c r="A104" s="72">
        <v>96</v>
      </c>
      <c r="B104" s="55">
        <v>309</v>
      </c>
      <c r="C104" s="4" t="s">
        <v>220</v>
      </c>
      <c r="D104" s="4">
        <v>240</v>
      </c>
      <c r="E104" s="94" t="s">
        <v>77</v>
      </c>
      <c r="F104" s="94"/>
      <c r="G104" s="63">
        <v>56</v>
      </c>
    </row>
    <row r="105" spans="1:9" ht="27.6" customHeight="1" x14ac:dyDescent="0.25">
      <c r="A105" s="72">
        <v>97</v>
      </c>
      <c r="B105" s="54">
        <v>310</v>
      </c>
      <c r="C105" s="2"/>
      <c r="D105" s="2"/>
      <c r="E105" s="95" t="s">
        <v>497</v>
      </c>
      <c r="F105" s="119">
        <v>2193</v>
      </c>
      <c r="G105" s="29">
        <f>G106</f>
        <v>10626</v>
      </c>
      <c r="H105" s="84">
        <f>G105-F105</f>
        <v>8433</v>
      </c>
      <c r="I105" s="122">
        <f>G105/F105*100</f>
        <v>484.54172366621071</v>
      </c>
    </row>
    <row r="106" spans="1:9" ht="39.6" hidden="1" x14ac:dyDescent="0.25">
      <c r="A106" s="72">
        <v>98</v>
      </c>
      <c r="B106" s="54">
        <v>310</v>
      </c>
      <c r="C106" s="2" t="s">
        <v>221</v>
      </c>
      <c r="D106" s="2"/>
      <c r="E106" s="88" t="s">
        <v>401</v>
      </c>
      <c r="F106" s="88"/>
      <c r="G106" s="29">
        <f>G116+G107+G127</f>
        <v>10626</v>
      </c>
    </row>
    <row r="107" spans="1:9" ht="52.8" hidden="1" x14ac:dyDescent="0.25">
      <c r="A107" s="72">
        <v>99</v>
      </c>
      <c r="B107" s="54">
        <v>310</v>
      </c>
      <c r="C107" s="2" t="s">
        <v>219</v>
      </c>
      <c r="D107" s="2"/>
      <c r="E107" s="88" t="s">
        <v>159</v>
      </c>
      <c r="F107" s="88"/>
      <c r="G107" s="29">
        <f>G108+G110+G112+G114</f>
        <v>923.7</v>
      </c>
    </row>
    <row r="108" spans="1:9" ht="39.6" hidden="1" x14ac:dyDescent="0.25">
      <c r="A108" s="72">
        <v>100</v>
      </c>
      <c r="B108" s="54">
        <v>310</v>
      </c>
      <c r="C108" s="32" t="s">
        <v>218</v>
      </c>
      <c r="D108" s="32"/>
      <c r="E108" s="95" t="s">
        <v>176</v>
      </c>
      <c r="F108" s="95"/>
      <c r="G108" s="29">
        <f>G109</f>
        <v>673.7</v>
      </c>
    </row>
    <row r="109" spans="1:9" ht="26.4" hidden="1" x14ac:dyDescent="0.25">
      <c r="A109" s="72">
        <v>101</v>
      </c>
      <c r="B109" s="55">
        <v>310</v>
      </c>
      <c r="C109" s="52" t="s">
        <v>218</v>
      </c>
      <c r="D109" s="4">
        <v>240</v>
      </c>
      <c r="E109" s="94" t="s">
        <v>77</v>
      </c>
      <c r="F109" s="94"/>
      <c r="G109" s="63">
        <v>673.7</v>
      </c>
    </row>
    <row r="110" spans="1:9" ht="26.4" hidden="1" x14ac:dyDescent="0.25">
      <c r="A110" s="72">
        <v>102</v>
      </c>
      <c r="B110" s="54">
        <v>310</v>
      </c>
      <c r="C110" s="2" t="s">
        <v>493</v>
      </c>
      <c r="D110" s="2"/>
      <c r="E110" s="95" t="s">
        <v>522</v>
      </c>
      <c r="F110" s="95"/>
      <c r="G110" s="29">
        <f>G111</f>
        <v>132</v>
      </c>
    </row>
    <row r="111" spans="1:9" ht="26.4" hidden="1" x14ac:dyDescent="0.25">
      <c r="A111" s="72">
        <v>103</v>
      </c>
      <c r="B111" s="55">
        <v>310</v>
      </c>
      <c r="C111" s="4" t="s">
        <v>493</v>
      </c>
      <c r="D111" s="4" t="s">
        <v>78</v>
      </c>
      <c r="E111" s="94" t="s">
        <v>77</v>
      </c>
      <c r="F111" s="94"/>
      <c r="G111" s="63">
        <v>132</v>
      </c>
    </row>
    <row r="112" spans="1:9" ht="39.6" hidden="1" x14ac:dyDescent="0.25">
      <c r="A112" s="72">
        <v>104</v>
      </c>
      <c r="B112" s="54">
        <v>310</v>
      </c>
      <c r="C112" s="2" t="s">
        <v>494</v>
      </c>
      <c r="D112" s="2"/>
      <c r="E112" s="95" t="s">
        <v>498</v>
      </c>
      <c r="F112" s="95"/>
      <c r="G112" s="29">
        <f>G113</f>
        <v>60</v>
      </c>
    </row>
    <row r="113" spans="1:7" ht="26.4" hidden="1" x14ac:dyDescent="0.25">
      <c r="A113" s="72">
        <v>105</v>
      </c>
      <c r="B113" s="55">
        <v>310</v>
      </c>
      <c r="C113" s="4" t="s">
        <v>494</v>
      </c>
      <c r="D113" s="4" t="s">
        <v>78</v>
      </c>
      <c r="E113" s="94" t="s">
        <v>77</v>
      </c>
      <c r="F113" s="94"/>
      <c r="G113" s="63">
        <v>60</v>
      </c>
    </row>
    <row r="114" spans="1:7" ht="39.6" hidden="1" x14ac:dyDescent="0.25">
      <c r="A114" s="72">
        <v>106</v>
      </c>
      <c r="B114" s="54">
        <v>310</v>
      </c>
      <c r="C114" s="2" t="s">
        <v>499</v>
      </c>
      <c r="D114" s="4"/>
      <c r="E114" s="95" t="s">
        <v>523</v>
      </c>
      <c r="F114" s="95"/>
      <c r="G114" s="29">
        <f>G115</f>
        <v>58</v>
      </c>
    </row>
    <row r="115" spans="1:7" ht="26.4" hidden="1" x14ac:dyDescent="0.25">
      <c r="A115" s="72">
        <v>107</v>
      </c>
      <c r="B115" s="55">
        <v>310</v>
      </c>
      <c r="C115" s="4" t="s">
        <v>499</v>
      </c>
      <c r="D115" s="4" t="s">
        <v>78</v>
      </c>
      <c r="E115" s="94" t="s">
        <v>77</v>
      </c>
      <c r="F115" s="94"/>
      <c r="G115" s="63">
        <v>58</v>
      </c>
    </row>
    <row r="116" spans="1:7" ht="26.4" hidden="1" x14ac:dyDescent="0.25">
      <c r="A116" s="72">
        <v>108</v>
      </c>
      <c r="B116" s="54">
        <v>310</v>
      </c>
      <c r="C116" s="2" t="s">
        <v>224</v>
      </c>
      <c r="D116" s="2"/>
      <c r="E116" s="88" t="s">
        <v>161</v>
      </c>
      <c r="F116" s="88"/>
      <c r="G116" s="29">
        <f>G117+G119+G123+G125+G121</f>
        <v>2245.3000000000002</v>
      </c>
    </row>
    <row r="117" spans="1:7" s="21" customFormat="1" ht="26.4" hidden="1" x14ac:dyDescent="0.25">
      <c r="A117" s="72">
        <v>109</v>
      </c>
      <c r="B117" s="54">
        <v>310</v>
      </c>
      <c r="C117" s="2" t="s">
        <v>225</v>
      </c>
      <c r="D117" s="2"/>
      <c r="E117" s="88" t="s">
        <v>162</v>
      </c>
      <c r="F117" s="88"/>
      <c r="G117" s="29">
        <f>G118</f>
        <v>865</v>
      </c>
    </row>
    <row r="118" spans="1:7" ht="24.75" hidden="1" customHeight="1" x14ac:dyDescent="0.25">
      <c r="A118" s="72">
        <v>110</v>
      </c>
      <c r="B118" s="55">
        <v>310</v>
      </c>
      <c r="C118" s="4" t="s">
        <v>225</v>
      </c>
      <c r="D118" s="4">
        <v>240</v>
      </c>
      <c r="E118" s="94" t="s">
        <v>77</v>
      </c>
      <c r="F118" s="94"/>
      <c r="G118" s="63">
        <f>165+245+455</f>
        <v>865</v>
      </c>
    </row>
    <row r="119" spans="1:7" s="21" customFormat="1" ht="27" hidden="1" customHeight="1" x14ac:dyDescent="0.25">
      <c r="A119" s="72">
        <v>111</v>
      </c>
      <c r="B119" s="54">
        <v>310</v>
      </c>
      <c r="C119" s="2" t="s">
        <v>226</v>
      </c>
      <c r="D119" s="2"/>
      <c r="E119" s="88" t="s">
        <v>177</v>
      </c>
      <c r="F119" s="88"/>
      <c r="G119" s="29">
        <f>G120</f>
        <v>643</v>
      </c>
    </row>
    <row r="120" spans="1:7" ht="24.75" hidden="1" customHeight="1" x14ac:dyDescent="0.25">
      <c r="A120" s="72">
        <v>112</v>
      </c>
      <c r="B120" s="55">
        <v>310</v>
      </c>
      <c r="C120" s="4" t="s">
        <v>226</v>
      </c>
      <c r="D120" s="4">
        <v>240</v>
      </c>
      <c r="E120" s="94" t="s">
        <v>77</v>
      </c>
      <c r="F120" s="94"/>
      <c r="G120" s="63">
        <v>643</v>
      </c>
    </row>
    <row r="121" spans="1:7" s="21" customFormat="1" ht="29.25" hidden="1" customHeight="1" x14ac:dyDescent="0.25">
      <c r="A121" s="72">
        <v>113</v>
      </c>
      <c r="B121" s="54">
        <v>310</v>
      </c>
      <c r="C121" s="2" t="s">
        <v>335</v>
      </c>
      <c r="D121" s="2"/>
      <c r="E121" s="88" t="s">
        <v>336</v>
      </c>
      <c r="F121" s="88"/>
      <c r="G121" s="29">
        <f>G122</f>
        <v>50</v>
      </c>
    </row>
    <row r="122" spans="1:7" ht="26.25" hidden="1" customHeight="1" x14ac:dyDescent="0.25">
      <c r="A122" s="72">
        <v>114</v>
      </c>
      <c r="B122" s="55">
        <v>310</v>
      </c>
      <c r="C122" s="4" t="s">
        <v>335</v>
      </c>
      <c r="D122" s="4" t="s">
        <v>72</v>
      </c>
      <c r="E122" s="94" t="s">
        <v>517</v>
      </c>
      <c r="F122" s="94"/>
      <c r="G122" s="63">
        <v>50</v>
      </c>
    </row>
    <row r="123" spans="1:7" s="21" customFormat="1" ht="26.4" hidden="1" x14ac:dyDescent="0.25">
      <c r="A123" s="72">
        <v>115</v>
      </c>
      <c r="B123" s="54">
        <v>310</v>
      </c>
      <c r="C123" s="2" t="s">
        <v>228</v>
      </c>
      <c r="D123" s="2"/>
      <c r="E123" s="95" t="s">
        <v>216</v>
      </c>
      <c r="F123" s="95"/>
      <c r="G123" s="29">
        <f>G124</f>
        <v>5</v>
      </c>
    </row>
    <row r="124" spans="1:7" hidden="1" x14ac:dyDescent="0.25">
      <c r="A124" s="72">
        <v>116</v>
      </c>
      <c r="B124" s="55">
        <v>310</v>
      </c>
      <c r="C124" s="52" t="s">
        <v>228</v>
      </c>
      <c r="D124" s="52" t="s">
        <v>79</v>
      </c>
      <c r="E124" s="96" t="s">
        <v>80</v>
      </c>
      <c r="F124" s="96"/>
      <c r="G124" s="63">
        <v>5</v>
      </c>
    </row>
    <row r="125" spans="1:7" s="21" customFormat="1" ht="42" hidden="1" customHeight="1" x14ac:dyDescent="0.25">
      <c r="A125" s="72">
        <v>117</v>
      </c>
      <c r="B125" s="54">
        <v>310</v>
      </c>
      <c r="C125" s="2" t="s">
        <v>227</v>
      </c>
      <c r="D125" s="2"/>
      <c r="E125" s="88" t="s">
        <v>217</v>
      </c>
      <c r="F125" s="88"/>
      <c r="G125" s="29">
        <f>G126</f>
        <v>682.3</v>
      </c>
    </row>
    <row r="126" spans="1:7" ht="24.75" hidden="1" customHeight="1" x14ac:dyDescent="0.25">
      <c r="A126" s="72">
        <v>118</v>
      </c>
      <c r="B126" s="55">
        <v>310</v>
      </c>
      <c r="C126" s="4" t="s">
        <v>227</v>
      </c>
      <c r="D126" s="4">
        <v>240</v>
      </c>
      <c r="E126" s="94" t="s">
        <v>77</v>
      </c>
      <c r="F126" s="94"/>
      <c r="G126" s="63">
        <f>14+616.3+52</f>
        <v>682.3</v>
      </c>
    </row>
    <row r="127" spans="1:7" ht="40.5" hidden="1" customHeight="1" x14ac:dyDescent="0.25">
      <c r="A127" s="72">
        <v>119</v>
      </c>
      <c r="B127" s="54">
        <v>310</v>
      </c>
      <c r="C127" s="2" t="s">
        <v>222</v>
      </c>
      <c r="D127" s="2"/>
      <c r="E127" s="88" t="s">
        <v>402</v>
      </c>
      <c r="F127" s="88"/>
      <c r="G127" s="29">
        <f>G128</f>
        <v>7457</v>
      </c>
    </row>
    <row r="128" spans="1:7" ht="24.75" hidden="1" customHeight="1" x14ac:dyDescent="0.25">
      <c r="A128" s="72">
        <v>120</v>
      </c>
      <c r="B128" s="54">
        <v>310</v>
      </c>
      <c r="C128" s="2" t="s">
        <v>223</v>
      </c>
      <c r="D128" s="2"/>
      <c r="E128" s="95" t="s">
        <v>165</v>
      </c>
      <c r="F128" s="95"/>
      <c r="G128" s="29">
        <f>G129+G130</f>
        <v>7457</v>
      </c>
    </row>
    <row r="129" spans="1:9" ht="24.75" hidden="1" customHeight="1" x14ac:dyDescent="0.25">
      <c r="A129" s="72">
        <v>121</v>
      </c>
      <c r="B129" s="55">
        <v>310</v>
      </c>
      <c r="C129" s="4" t="s">
        <v>223</v>
      </c>
      <c r="D129" s="4" t="s">
        <v>44</v>
      </c>
      <c r="E129" s="94" t="s">
        <v>45</v>
      </c>
      <c r="F129" s="94"/>
      <c r="G129" s="63">
        <v>6737.8</v>
      </c>
    </row>
    <row r="130" spans="1:9" ht="24.75" hidden="1" customHeight="1" x14ac:dyDescent="0.25">
      <c r="A130" s="72">
        <v>122</v>
      </c>
      <c r="B130" s="55">
        <v>310</v>
      </c>
      <c r="C130" s="4" t="s">
        <v>223</v>
      </c>
      <c r="D130" s="4">
        <v>240</v>
      </c>
      <c r="E130" s="94" t="s">
        <v>77</v>
      </c>
      <c r="F130" s="94"/>
      <c r="G130" s="63">
        <v>719.2</v>
      </c>
    </row>
    <row r="131" spans="1:9" ht="25.5" customHeight="1" x14ac:dyDescent="0.25">
      <c r="A131" s="72">
        <v>123</v>
      </c>
      <c r="B131" s="54">
        <v>314</v>
      </c>
      <c r="C131" s="2"/>
      <c r="D131" s="2"/>
      <c r="E131" s="88" t="s">
        <v>10</v>
      </c>
      <c r="F131" s="117">
        <v>469</v>
      </c>
      <c r="G131" s="29">
        <f>G132+G136</f>
        <v>361</v>
      </c>
      <c r="H131" s="84">
        <f>G131-F131</f>
        <v>-108</v>
      </c>
      <c r="I131" s="122">
        <f>G131/F131*100</f>
        <v>76.972281449893387</v>
      </c>
    </row>
    <row r="132" spans="1:9" ht="26.55" hidden="1" customHeight="1" x14ac:dyDescent="0.25">
      <c r="A132" s="72">
        <v>124</v>
      </c>
      <c r="B132" s="54">
        <v>314</v>
      </c>
      <c r="C132" s="2" t="s">
        <v>221</v>
      </c>
      <c r="D132" s="2"/>
      <c r="E132" s="88" t="s">
        <v>401</v>
      </c>
      <c r="F132" s="88"/>
      <c r="G132" s="29">
        <f>G133</f>
        <v>160</v>
      </c>
    </row>
    <row r="133" spans="1:9" ht="52.8" hidden="1" x14ac:dyDescent="0.25">
      <c r="A133" s="72">
        <v>125</v>
      </c>
      <c r="B133" s="54">
        <v>314</v>
      </c>
      <c r="C133" s="2" t="s">
        <v>231</v>
      </c>
      <c r="D133" s="2"/>
      <c r="E133" s="88" t="s">
        <v>164</v>
      </c>
      <c r="F133" s="88"/>
      <c r="G133" s="29">
        <f>G134</f>
        <v>160</v>
      </c>
    </row>
    <row r="134" spans="1:9" ht="26.4" hidden="1" x14ac:dyDescent="0.25">
      <c r="A134" s="72">
        <v>126</v>
      </c>
      <c r="B134" s="54">
        <v>314</v>
      </c>
      <c r="C134" s="2" t="s">
        <v>230</v>
      </c>
      <c r="D134" s="2"/>
      <c r="E134" s="88" t="s">
        <v>229</v>
      </c>
      <c r="F134" s="88"/>
      <c r="G134" s="29">
        <f>G135</f>
        <v>160</v>
      </c>
    </row>
    <row r="135" spans="1:9" ht="41.25" hidden="1" customHeight="1" x14ac:dyDescent="0.25">
      <c r="A135" s="72">
        <v>127</v>
      </c>
      <c r="B135" s="55">
        <v>314</v>
      </c>
      <c r="C135" s="4" t="s">
        <v>230</v>
      </c>
      <c r="D135" s="52" t="s">
        <v>72</v>
      </c>
      <c r="E135" s="94" t="s">
        <v>517</v>
      </c>
      <c r="F135" s="94"/>
      <c r="G135" s="63">
        <v>160</v>
      </c>
    </row>
    <row r="136" spans="1:9" ht="39.6" hidden="1" x14ac:dyDescent="0.25">
      <c r="A136" s="72">
        <v>128</v>
      </c>
      <c r="B136" s="54">
        <v>314</v>
      </c>
      <c r="C136" s="2" t="s">
        <v>440</v>
      </c>
      <c r="D136" s="2"/>
      <c r="E136" s="88" t="s">
        <v>454</v>
      </c>
      <c r="F136" s="88"/>
      <c r="G136" s="29">
        <f>G137</f>
        <v>201</v>
      </c>
    </row>
    <row r="137" spans="1:9" s="21" customFormat="1" ht="43.05" hidden="1" customHeight="1" x14ac:dyDescent="0.25">
      <c r="A137" s="72">
        <v>129</v>
      </c>
      <c r="B137" s="54">
        <v>314</v>
      </c>
      <c r="C137" s="2" t="s">
        <v>455</v>
      </c>
      <c r="D137" s="2"/>
      <c r="E137" s="88" t="s">
        <v>456</v>
      </c>
      <c r="F137" s="88"/>
      <c r="G137" s="29">
        <f>G138</f>
        <v>201</v>
      </c>
    </row>
    <row r="138" spans="1:9" ht="26.4" hidden="1" x14ac:dyDescent="0.25">
      <c r="A138" s="72">
        <v>130</v>
      </c>
      <c r="B138" s="55">
        <v>314</v>
      </c>
      <c r="C138" s="4" t="s">
        <v>455</v>
      </c>
      <c r="D138" s="4">
        <v>240</v>
      </c>
      <c r="E138" s="94" t="s">
        <v>77</v>
      </c>
      <c r="F138" s="94"/>
      <c r="G138" s="63">
        <v>201</v>
      </c>
    </row>
    <row r="139" spans="1:9" ht="15.75" customHeight="1" x14ac:dyDescent="0.3">
      <c r="A139" s="72">
        <v>131</v>
      </c>
      <c r="B139" s="54">
        <v>400</v>
      </c>
      <c r="C139" s="2"/>
      <c r="D139" s="2"/>
      <c r="E139" s="93" t="s">
        <v>11</v>
      </c>
      <c r="F139" s="116">
        <v>164204.70000000001</v>
      </c>
      <c r="G139" s="29">
        <f>G140+G156+G165+G185+G180+G150</f>
        <v>159984</v>
      </c>
      <c r="H139" s="84">
        <f>G139-F139</f>
        <v>-4220.7000000000116</v>
      </c>
      <c r="I139" s="122">
        <f>G139/F139*100</f>
        <v>97.429610723688171</v>
      </c>
    </row>
    <row r="140" spans="1:9" ht="15.75" customHeight="1" x14ac:dyDescent="0.25">
      <c r="A140" s="72">
        <v>132</v>
      </c>
      <c r="B140" s="54">
        <v>405</v>
      </c>
      <c r="C140" s="2"/>
      <c r="D140" s="2"/>
      <c r="E140" s="88" t="s">
        <v>185</v>
      </c>
      <c r="F140" s="117">
        <v>644.79999999999995</v>
      </c>
      <c r="G140" s="29">
        <f>G145+G141</f>
        <v>642.5</v>
      </c>
      <c r="H140" s="84">
        <f>G140-F140</f>
        <v>-2.2999999999999545</v>
      </c>
      <c r="I140" s="122">
        <f>G140/F140*100</f>
        <v>99.643300248138971</v>
      </c>
    </row>
    <row r="141" spans="1:9" ht="42" hidden="1" customHeight="1" x14ac:dyDescent="0.25">
      <c r="A141" s="72">
        <v>133</v>
      </c>
      <c r="B141" s="54">
        <v>405</v>
      </c>
      <c r="C141" s="10" t="s">
        <v>249</v>
      </c>
      <c r="D141" s="2"/>
      <c r="E141" s="88" t="s">
        <v>396</v>
      </c>
      <c r="F141" s="88"/>
      <c r="G141" s="29">
        <f>G142</f>
        <v>52</v>
      </c>
    </row>
    <row r="142" spans="1:9" ht="27.75" hidden="1" customHeight="1" x14ac:dyDescent="0.25">
      <c r="A142" s="72">
        <v>134</v>
      </c>
      <c r="B142" s="54">
        <v>405</v>
      </c>
      <c r="C142" s="10" t="s">
        <v>274</v>
      </c>
      <c r="D142" s="10"/>
      <c r="E142" s="88" t="s">
        <v>111</v>
      </c>
      <c r="F142" s="88"/>
      <c r="G142" s="29">
        <f>G143</f>
        <v>52</v>
      </c>
    </row>
    <row r="143" spans="1:9" ht="32.25" hidden="1" customHeight="1" x14ac:dyDescent="0.25">
      <c r="A143" s="72">
        <v>135</v>
      </c>
      <c r="B143" s="54">
        <v>405</v>
      </c>
      <c r="C143" s="10" t="s">
        <v>275</v>
      </c>
      <c r="D143" s="10"/>
      <c r="E143" s="88" t="s">
        <v>112</v>
      </c>
      <c r="F143" s="88"/>
      <c r="G143" s="29">
        <f>G144</f>
        <v>52</v>
      </c>
    </row>
    <row r="144" spans="1:9" ht="26.55" hidden="1" customHeight="1" x14ac:dyDescent="0.25">
      <c r="A144" s="72">
        <v>136</v>
      </c>
      <c r="B144" s="55">
        <v>405</v>
      </c>
      <c r="C144" s="12" t="s">
        <v>275</v>
      </c>
      <c r="D144" s="4" t="s">
        <v>56</v>
      </c>
      <c r="E144" s="94" t="s">
        <v>518</v>
      </c>
      <c r="F144" s="94"/>
      <c r="G144" s="63">
        <v>52</v>
      </c>
    </row>
    <row r="145" spans="1:9" ht="15.75" hidden="1" customHeight="1" x14ac:dyDescent="0.25">
      <c r="A145" s="72">
        <v>137</v>
      </c>
      <c r="B145" s="54">
        <v>405</v>
      </c>
      <c r="C145" s="2" t="s">
        <v>189</v>
      </c>
      <c r="D145" s="2"/>
      <c r="E145" s="88" t="s">
        <v>156</v>
      </c>
      <c r="F145" s="88"/>
      <c r="G145" s="29">
        <f>G148+G146</f>
        <v>590.5</v>
      </c>
    </row>
    <row r="146" spans="1:9" s="78" customFormat="1" ht="24.75" hidden="1" customHeight="1" x14ac:dyDescent="0.25">
      <c r="A146" s="72">
        <v>138</v>
      </c>
      <c r="B146" s="54">
        <v>405</v>
      </c>
      <c r="C146" s="32" t="s">
        <v>347</v>
      </c>
      <c r="D146" s="32"/>
      <c r="E146" s="95" t="s">
        <v>348</v>
      </c>
      <c r="F146" s="95"/>
      <c r="G146" s="29">
        <f>G147</f>
        <v>30</v>
      </c>
    </row>
    <row r="147" spans="1:9" s="78" customFormat="1" ht="26.4" hidden="1" x14ac:dyDescent="0.25">
      <c r="A147" s="72">
        <v>139</v>
      </c>
      <c r="B147" s="55">
        <v>405</v>
      </c>
      <c r="C147" s="52" t="s">
        <v>347</v>
      </c>
      <c r="D147" s="52">
        <v>240</v>
      </c>
      <c r="E147" s="96" t="s">
        <v>77</v>
      </c>
      <c r="F147" s="96"/>
      <c r="G147" s="63">
        <v>30</v>
      </c>
    </row>
    <row r="148" spans="1:9" ht="39.6" hidden="1" x14ac:dyDescent="0.25">
      <c r="A148" s="72">
        <v>140</v>
      </c>
      <c r="B148" s="54">
        <v>405</v>
      </c>
      <c r="C148" s="10" t="s">
        <v>192</v>
      </c>
      <c r="D148" s="2"/>
      <c r="E148" s="88" t="s">
        <v>491</v>
      </c>
      <c r="F148" s="88"/>
      <c r="G148" s="29">
        <f>G149</f>
        <v>560.5</v>
      </c>
    </row>
    <row r="149" spans="1:9" s="64" customFormat="1" ht="26.4" hidden="1" x14ac:dyDescent="0.25">
      <c r="A149" s="72">
        <v>141</v>
      </c>
      <c r="B149" s="55">
        <v>405</v>
      </c>
      <c r="C149" s="4" t="s">
        <v>192</v>
      </c>
      <c r="D149" s="4">
        <v>240</v>
      </c>
      <c r="E149" s="94" t="s">
        <v>77</v>
      </c>
      <c r="F149" s="94"/>
      <c r="G149" s="74">
        <v>560.5</v>
      </c>
    </row>
    <row r="150" spans="1:9" ht="15" customHeight="1" x14ac:dyDescent="0.25">
      <c r="A150" s="72">
        <v>142</v>
      </c>
      <c r="B150" s="54">
        <v>406</v>
      </c>
      <c r="C150" s="2"/>
      <c r="D150" s="2"/>
      <c r="E150" s="88" t="s">
        <v>55</v>
      </c>
      <c r="F150" s="117">
        <v>11375.4</v>
      </c>
      <c r="G150" s="29">
        <f>G151</f>
        <v>5627</v>
      </c>
      <c r="H150" s="84">
        <f>G150-F150</f>
        <v>-5748.4</v>
      </c>
      <c r="I150" s="122">
        <f>G150/F150*100</f>
        <v>49.466392390597257</v>
      </c>
    </row>
    <row r="151" spans="1:9" s="21" customFormat="1" ht="39.6" hidden="1" x14ac:dyDescent="0.25">
      <c r="A151" s="72">
        <v>143</v>
      </c>
      <c r="B151" s="54">
        <v>406</v>
      </c>
      <c r="C151" s="32" t="s">
        <v>232</v>
      </c>
      <c r="D151" s="2"/>
      <c r="E151" s="95" t="s">
        <v>403</v>
      </c>
      <c r="F151" s="95"/>
      <c r="G151" s="29">
        <f>G152</f>
        <v>5627</v>
      </c>
    </row>
    <row r="152" spans="1:9" s="21" customFormat="1" ht="26.4" hidden="1" x14ac:dyDescent="0.25">
      <c r="A152" s="72">
        <v>144</v>
      </c>
      <c r="B152" s="1">
        <v>406</v>
      </c>
      <c r="C152" s="2" t="s">
        <v>432</v>
      </c>
      <c r="D152" s="2"/>
      <c r="E152" s="95" t="s">
        <v>429</v>
      </c>
      <c r="F152" s="95"/>
      <c r="G152" s="29">
        <f>G153</f>
        <v>5627</v>
      </c>
    </row>
    <row r="153" spans="1:9" ht="21" hidden="1" customHeight="1" x14ac:dyDescent="0.25">
      <c r="A153" s="72">
        <v>145</v>
      </c>
      <c r="B153" s="54">
        <v>406</v>
      </c>
      <c r="C153" s="32" t="s">
        <v>387</v>
      </c>
      <c r="D153" s="2"/>
      <c r="E153" s="88" t="s">
        <v>69</v>
      </c>
      <c r="F153" s="88"/>
      <c r="G153" s="29">
        <f>G154</f>
        <v>5627</v>
      </c>
    </row>
    <row r="154" spans="1:9" ht="24.75" hidden="1" customHeight="1" x14ac:dyDescent="0.25">
      <c r="A154" s="72">
        <v>146</v>
      </c>
      <c r="B154" s="55">
        <v>406</v>
      </c>
      <c r="C154" s="52" t="s">
        <v>387</v>
      </c>
      <c r="D154" s="4">
        <v>240</v>
      </c>
      <c r="E154" s="94" t="s">
        <v>77</v>
      </c>
      <c r="F154" s="94"/>
      <c r="G154" s="63">
        <v>5627</v>
      </c>
    </row>
    <row r="155" spans="1:9" ht="15.75" customHeight="1" x14ac:dyDescent="0.25">
      <c r="A155" s="115"/>
      <c r="B155" s="54"/>
      <c r="C155" s="52"/>
      <c r="D155" s="4"/>
      <c r="E155" s="5" t="s">
        <v>84</v>
      </c>
      <c r="F155" s="117">
        <v>800</v>
      </c>
      <c r="G155" s="40">
        <v>0</v>
      </c>
      <c r="H155" s="84">
        <f>G155-F155</f>
        <v>-800</v>
      </c>
      <c r="I155" s="122">
        <f>G155/F155*100</f>
        <v>0</v>
      </c>
    </row>
    <row r="156" spans="1:9" x14ac:dyDescent="0.25">
      <c r="A156" s="72">
        <v>147</v>
      </c>
      <c r="B156" s="54">
        <v>408</v>
      </c>
      <c r="C156" s="2"/>
      <c r="D156" s="2"/>
      <c r="E156" s="88" t="s">
        <v>12</v>
      </c>
      <c r="F156" s="117">
        <v>72254</v>
      </c>
      <c r="G156" s="29">
        <f>G157+G161</f>
        <v>61546</v>
      </c>
      <c r="H156" s="84">
        <f>G156-F156</f>
        <v>-10708</v>
      </c>
      <c r="I156" s="122">
        <f>G156/F156*100</f>
        <v>85.180059235474843</v>
      </c>
    </row>
    <row r="157" spans="1:9" ht="32.25" hidden="1" customHeight="1" x14ac:dyDescent="0.25">
      <c r="A157" s="72">
        <v>148</v>
      </c>
      <c r="B157" s="54">
        <v>408</v>
      </c>
      <c r="C157" s="2" t="s">
        <v>234</v>
      </c>
      <c r="D157" s="2"/>
      <c r="E157" s="88" t="s">
        <v>418</v>
      </c>
      <c r="F157" s="88"/>
      <c r="G157" s="29">
        <f>G158</f>
        <v>60773</v>
      </c>
    </row>
    <row r="158" spans="1:9" s="21" customFormat="1" ht="26.4" hidden="1" x14ac:dyDescent="0.25">
      <c r="A158" s="72">
        <v>149</v>
      </c>
      <c r="B158" s="54">
        <v>408</v>
      </c>
      <c r="C158" s="2" t="s">
        <v>235</v>
      </c>
      <c r="D158" s="2"/>
      <c r="E158" s="88" t="s">
        <v>132</v>
      </c>
      <c r="F158" s="88"/>
      <c r="G158" s="29">
        <f>G159</f>
        <v>60773</v>
      </c>
    </row>
    <row r="159" spans="1:9" s="21" customFormat="1" ht="27.75" hidden="1" customHeight="1" x14ac:dyDescent="0.25">
      <c r="A159" s="72">
        <v>150</v>
      </c>
      <c r="B159" s="54">
        <v>408</v>
      </c>
      <c r="C159" s="2" t="s">
        <v>419</v>
      </c>
      <c r="D159" s="2"/>
      <c r="E159" s="88" t="s">
        <v>133</v>
      </c>
      <c r="F159" s="88"/>
      <c r="G159" s="29">
        <f>G160</f>
        <v>60773</v>
      </c>
    </row>
    <row r="160" spans="1:9" ht="25.5" hidden="1" customHeight="1" x14ac:dyDescent="0.25">
      <c r="A160" s="72">
        <v>151</v>
      </c>
      <c r="B160" s="55">
        <v>408</v>
      </c>
      <c r="C160" s="4" t="s">
        <v>419</v>
      </c>
      <c r="D160" s="4" t="s">
        <v>56</v>
      </c>
      <c r="E160" s="94" t="s">
        <v>518</v>
      </c>
      <c r="F160" s="94"/>
      <c r="G160" s="63">
        <f>57773+511+2489</f>
        <v>60773</v>
      </c>
    </row>
    <row r="161" spans="1:9" ht="18" hidden="1" customHeight="1" x14ac:dyDescent="0.25">
      <c r="A161" s="72">
        <v>152</v>
      </c>
      <c r="B161" s="54">
        <v>408</v>
      </c>
      <c r="C161" s="10" t="s">
        <v>189</v>
      </c>
      <c r="D161" s="2"/>
      <c r="E161" s="88" t="s">
        <v>156</v>
      </c>
      <c r="F161" s="88"/>
      <c r="G161" s="29">
        <f>G162</f>
        <v>773</v>
      </c>
    </row>
    <row r="162" spans="1:9" ht="28.5" hidden="1" customHeight="1" x14ac:dyDescent="0.25">
      <c r="A162" s="72">
        <v>153</v>
      </c>
      <c r="B162" s="54">
        <v>408</v>
      </c>
      <c r="C162" s="2" t="s">
        <v>267</v>
      </c>
      <c r="D162" s="2"/>
      <c r="E162" s="88" t="s">
        <v>233</v>
      </c>
      <c r="F162" s="88"/>
      <c r="G162" s="29">
        <f>G164+G163</f>
        <v>773</v>
      </c>
    </row>
    <row r="163" spans="1:9" ht="28.5" hidden="1" customHeight="1" x14ac:dyDescent="0.25">
      <c r="A163" s="72">
        <v>154</v>
      </c>
      <c r="B163" s="55">
        <v>408</v>
      </c>
      <c r="C163" s="4" t="s">
        <v>267</v>
      </c>
      <c r="D163" s="4">
        <v>240</v>
      </c>
      <c r="E163" s="94" t="s">
        <v>77</v>
      </c>
      <c r="F163" s="94"/>
      <c r="G163" s="63">
        <v>273</v>
      </c>
    </row>
    <row r="164" spans="1:9" ht="39.6" hidden="1" x14ac:dyDescent="0.25">
      <c r="A164" s="72">
        <v>155</v>
      </c>
      <c r="B164" s="55">
        <v>408</v>
      </c>
      <c r="C164" s="4" t="s">
        <v>267</v>
      </c>
      <c r="D164" s="4" t="s">
        <v>56</v>
      </c>
      <c r="E164" s="94" t="s">
        <v>518</v>
      </c>
      <c r="F164" s="94"/>
      <c r="G164" s="63">
        <v>500</v>
      </c>
    </row>
    <row r="165" spans="1:9" s="21" customFormat="1" ht="14.25" customHeight="1" x14ac:dyDescent="0.25">
      <c r="A165" s="72">
        <v>156</v>
      </c>
      <c r="B165" s="54">
        <v>409</v>
      </c>
      <c r="C165" s="2"/>
      <c r="D165" s="2"/>
      <c r="E165" s="88" t="s">
        <v>57</v>
      </c>
      <c r="F165" s="117">
        <v>72205</v>
      </c>
      <c r="G165" s="29">
        <f>G169+G166</f>
        <v>86797</v>
      </c>
      <c r="H165" s="84">
        <f>G165-F165</f>
        <v>14592</v>
      </c>
      <c r="I165" s="122">
        <f>G165/F165*100</f>
        <v>120.20912679177343</v>
      </c>
    </row>
    <row r="166" spans="1:9" s="21" customFormat="1" ht="39.6" hidden="1" x14ac:dyDescent="0.25">
      <c r="A166" s="72">
        <v>157</v>
      </c>
      <c r="B166" s="54">
        <v>409</v>
      </c>
      <c r="C166" s="10" t="s">
        <v>258</v>
      </c>
      <c r="D166" s="10"/>
      <c r="E166" s="88" t="s">
        <v>398</v>
      </c>
      <c r="F166" s="88"/>
      <c r="G166" s="29">
        <f>G167</f>
        <v>400</v>
      </c>
    </row>
    <row r="167" spans="1:9" s="21" customFormat="1" ht="52.8" hidden="1" x14ac:dyDescent="0.25">
      <c r="A167" s="72">
        <v>158</v>
      </c>
      <c r="B167" s="54">
        <v>409</v>
      </c>
      <c r="C167" s="10" t="s">
        <v>273</v>
      </c>
      <c r="D167" s="10"/>
      <c r="E167" s="88" t="s">
        <v>118</v>
      </c>
      <c r="F167" s="88"/>
      <c r="G167" s="29">
        <f>G168</f>
        <v>400</v>
      </c>
    </row>
    <row r="168" spans="1:9" s="21" customFormat="1" ht="26.4" hidden="1" x14ac:dyDescent="0.25">
      <c r="A168" s="72">
        <v>159</v>
      </c>
      <c r="B168" s="55">
        <v>409</v>
      </c>
      <c r="C168" s="12" t="s">
        <v>273</v>
      </c>
      <c r="D168" s="12" t="s">
        <v>78</v>
      </c>
      <c r="E168" s="94" t="s">
        <v>77</v>
      </c>
      <c r="F168" s="94"/>
      <c r="G168" s="63">
        <v>400</v>
      </c>
    </row>
    <row r="169" spans="1:9" s="20" customFormat="1" ht="26.4" hidden="1" x14ac:dyDescent="0.25">
      <c r="A169" s="72">
        <v>160</v>
      </c>
      <c r="B169" s="54">
        <v>409</v>
      </c>
      <c r="C169" s="2" t="s">
        <v>234</v>
      </c>
      <c r="D169" s="2"/>
      <c r="E169" s="88" t="s">
        <v>418</v>
      </c>
      <c r="F169" s="88"/>
      <c r="G169" s="29">
        <f>G170+G175</f>
        <v>86397</v>
      </c>
    </row>
    <row r="170" spans="1:9" ht="39.6" hidden="1" x14ac:dyDescent="0.25">
      <c r="A170" s="72">
        <v>161</v>
      </c>
      <c r="B170" s="54">
        <v>409</v>
      </c>
      <c r="C170" s="2" t="s">
        <v>268</v>
      </c>
      <c r="D170" s="2"/>
      <c r="E170" s="88" t="s">
        <v>136</v>
      </c>
      <c r="F170" s="88"/>
      <c r="G170" s="29">
        <f>G171+G173</f>
        <v>78377</v>
      </c>
    </row>
    <row r="171" spans="1:9" ht="26.4" hidden="1" x14ac:dyDescent="0.25">
      <c r="A171" s="72">
        <v>162</v>
      </c>
      <c r="B171" s="54">
        <v>409</v>
      </c>
      <c r="C171" s="2" t="s">
        <v>420</v>
      </c>
      <c r="D171" s="2"/>
      <c r="E171" s="88" t="s">
        <v>137</v>
      </c>
      <c r="F171" s="88"/>
      <c r="G171" s="29">
        <f>G172</f>
        <v>58717.9</v>
      </c>
    </row>
    <row r="172" spans="1:9" ht="26.4" hidden="1" x14ac:dyDescent="0.25">
      <c r="A172" s="72">
        <v>163</v>
      </c>
      <c r="B172" s="55">
        <v>409</v>
      </c>
      <c r="C172" s="4" t="s">
        <v>420</v>
      </c>
      <c r="D172" s="4">
        <v>240</v>
      </c>
      <c r="E172" s="94" t="s">
        <v>77</v>
      </c>
      <c r="F172" s="94"/>
      <c r="G172" s="63">
        <v>58717.9</v>
      </c>
    </row>
    <row r="173" spans="1:9" s="21" customFormat="1" ht="26.4" hidden="1" x14ac:dyDescent="0.25">
      <c r="A173" s="72">
        <v>164</v>
      </c>
      <c r="B173" s="54">
        <v>409</v>
      </c>
      <c r="C173" s="2" t="s">
        <v>421</v>
      </c>
      <c r="D173" s="2"/>
      <c r="E173" s="88" t="s">
        <v>178</v>
      </c>
      <c r="F173" s="88"/>
      <c r="G173" s="29">
        <f>G174</f>
        <v>19659.099999999999</v>
      </c>
    </row>
    <row r="174" spans="1:9" ht="26.4" hidden="1" x14ac:dyDescent="0.25">
      <c r="A174" s="72">
        <v>165</v>
      </c>
      <c r="B174" s="55">
        <v>409</v>
      </c>
      <c r="C174" s="4" t="s">
        <v>421</v>
      </c>
      <c r="D174" s="4">
        <v>240</v>
      </c>
      <c r="E174" s="94" t="s">
        <v>77</v>
      </c>
      <c r="F174" s="94"/>
      <c r="G174" s="63">
        <v>19659.099999999999</v>
      </c>
    </row>
    <row r="175" spans="1:9" ht="25.5" hidden="1" customHeight="1" x14ac:dyDescent="0.25">
      <c r="A175" s="72">
        <v>166</v>
      </c>
      <c r="B175" s="54">
        <v>409</v>
      </c>
      <c r="C175" s="2" t="s">
        <v>269</v>
      </c>
      <c r="D175" s="2"/>
      <c r="E175" s="88" t="s">
        <v>138</v>
      </c>
      <c r="F175" s="88"/>
      <c r="G175" s="29">
        <f>G176+G178</f>
        <v>8020</v>
      </c>
    </row>
    <row r="176" spans="1:9" ht="27.75" hidden="1" customHeight="1" x14ac:dyDescent="0.25">
      <c r="A176" s="72">
        <v>167</v>
      </c>
      <c r="B176" s="54">
        <v>409</v>
      </c>
      <c r="C176" s="2" t="s">
        <v>422</v>
      </c>
      <c r="D176" s="2"/>
      <c r="E176" s="88" t="s">
        <v>139</v>
      </c>
      <c r="F176" s="88"/>
      <c r="G176" s="29">
        <f>G177</f>
        <v>4345</v>
      </c>
    </row>
    <row r="177" spans="1:9" s="20" customFormat="1" ht="26.4" hidden="1" x14ac:dyDescent="0.25">
      <c r="A177" s="72">
        <v>168</v>
      </c>
      <c r="B177" s="55">
        <v>409</v>
      </c>
      <c r="C177" s="4" t="s">
        <v>422</v>
      </c>
      <c r="D177" s="4">
        <v>240</v>
      </c>
      <c r="E177" s="94" t="s">
        <v>77</v>
      </c>
      <c r="F177" s="94"/>
      <c r="G177" s="63">
        <v>4345</v>
      </c>
    </row>
    <row r="178" spans="1:9" ht="26.4" hidden="1" x14ac:dyDescent="0.25">
      <c r="A178" s="72">
        <v>169</v>
      </c>
      <c r="B178" s="54">
        <v>409</v>
      </c>
      <c r="C178" s="2" t="s">
        <v>423</v>
      </c>
      <c r="D178" s="2"/>
      <c r="E178" s="88" t="s">
        <v>140</v>
      </c>
      <c r="F178" s="88"/>
      <c r="G178" s="29">
        <f>G179</f>
        <v>3675</v>
      </c>
    </row>
    <row r="179" spans="1:9" ht="26.4" hidden="1" x14ac:dyDescent="0.25">
      <c r="A179" s="72">
        <v>170</v>
      </c>
      <c r="B179" s="55">
        <v>409</v>
      </c>
      <c r="C179" s="4" t="s">
        <v>423</v>
      </c>
      <c r="D179" s="4">
        <v>240</v>
      </c>
      <c r="E179" s="94" t="s">
        <v>77</v>
      </c>
      <c r="F179" s="94"/>
      <c r="G179" s="63">
        <v>3675</v>
      </c>
    </row>
    <row r="180" spans="1:9" x14ac:dyDescent="0.25">
      <c r="A180" s="72">
        <v>171</v>
      </c>
      <c r="B180" s="54">
        <v>410</v>
      </c>
      <c r="C180" s="2"/>
      <c r="D180" s="2"/>
      <c r="E180" s="88" t="s">
        <v>37</v>
      </c>
      <c r="F180" s="117">
        <v>1071.5</v>
      </c>
      <c r="G180" s="29">
        <f>G181</f>
        <v>952.5</v>
      </c>
      <c r="H180" s="84">
        <f>G180-F180</f>
        <v>-119</v>
      </c>
      <c r="I180" s="122">
        <f>G180/F180*100</f>
        <v>88.894073728418107</v>
      </c>
    </row>
    <row r="181" spans="1:9" s="20" customFormat="1" ht="39.6" hidden="1" x14ac:dyDescent="0.25">
      <c r="A181" s="72">
        <v>172</v>
      </c>
      <c r="B181" s="54">
        <v>410</v>
      </c>
      <c r="C181" s="2" t="s">
        <v>234</v>
      </c>
      <c r="D181" s="2"/>
      <c r="E181" s="88" t="s">
        <v>404</v>
      </c>
      <c r="F181" s="88"/>
      <c r="G181" s="29">
        <f>G182</f>
        <v>952.5</v>
      </c>
    </row>
    <row r="182" spans="1:9" ht="26.4" hidden="1" x14ac:dyDescent="0.25">
      <c r="A182" s="72">
        <v>173</v>
      </c>
      <c r="B182" s="90">
        <v>410</v>
      </c>
      <c r="C182" s="10" t="s">
        <v>270</v>
      </c>
      <c r="D182" s="10"/>
      <c r="E182" s="88" t="s">
        <v>134</v>
      </c>
      <c r="F182" s="88"/>
      <c r="G182" s="29">
        <f>G183</f>
        <v>952.5</v>
      </c>
    </row>
    <row r="183" spans="1:9" s="20" customFormat="1" ht="26.4" hidden="1" x14ac:dyDescent="0.25">
      <c r="A183" s="72">
        <v>174</v>
      </c>
      <c r="B183" s="90">
        <v>410</v>
      </c>
      <c r="C183" s="10" t="s">
        <v>271</v>
      </c>
      <c r="D183" s="10"/>
      <c r="E183" s="88" t="s">
        <v>135</v>
      </c>
      <c r="F183" s="88"/>
      <c r="G183" s="29">
        <f>G184</f>
        <v>952.5</v>
      </c>
    </row>
    <row r="184" spans="1:9" s="21" customFormat="1" ht="26.4" hidden="1" x14ac:dyDescent="0.25">
      <c r="A184" s="72">
        <v>175</v>
      </c>
      <c r="B184" s="91">
        <v>410</v>
      </c>
      <c r="C184" s="12" t="s">
        <v>271</v>
      </c>
      <c r="D184" s="4">
        <v>240</v>
      </c>
      <c r="E184" s="94" t="s">
        <v>77</v>
      </c>
      <c r="F184" s="94"/>
      <c r="G184" s="63">
        <v>952.5</v>
      </c>
    </row>
    <row r="185" spans="1:9" ht="17.25" customHeight="1" x14ac:dyDescent="0.25">
      <c r="A185" s="72">
        <v>176</v>
      </c>
      <c r="B185" s="54">
        <v>412</v>
      </c>
      <c r="C185" s="2"/>
      <c r="D185" s="2"/>
      <c r="E185" s="88" t="s">
        <v>67</v>
      </c>
      <c r="F185" s="117">
        <v>5854</v>
      </c>
      <c r="G185" s="29">
        <f>G186+G202+G193+G208</f>
        <v>4419</v>
      </c>
      <c r="H185" s="84">
        <f>G185-F185</f>
        <v>-1435</v>
      </c>
      <c r="I185" s="122">
        <f>G185/F185*100</f>
        <v>75.486846600614967</v>
      </c>
    </row>
    <row r="186" spans="1:9" ht="39.6" hidden="1" x14ac:dyDescent="0.25">
      <c r="A186" s="72">
        <v>177</v>
      </c>
      <c r="B186" s="90">
        <v>412</v>
      </c>
      <c r="C186" s="10" t="s">
        <v>258</v>
      </c>
      <c r="D186" s="10"/>
      <c r="E186" s="88" t="s">
        <v>398</v>
      </c>
      <c r="F186" s="88"/>
      <c r="G186" s="29">
        <f>G187+G189+G191</f>
        <v>851.8</v>
      </c>
    </row>
    <row r="187" spans="1:9" s="64" customFormat="1" ht="28.05" hidden="1" customHeight="1" x14ac:dyDescent="0.25">
      <c r="A187" s="72">
        <v>178</v>
      </c>
      <c r="B187" s="90">
        <v>412</v>
      </c>
      <c r="C187" s="10" t="s">
        <v>272</v>
      </c>
      <c r="D187" s="10"/>
      <c r="E187" s="88" t="s">
        <v>181</v>
      </c>
      <c r="F187" s="88"/>
      <c r="G187" s="29">
        <f>G188</f>
        <v>492.3</v>
      </c>
    </row>
    <row r="188" spans="1:9" ht="29.25" hidden="1" customHeight="1" x14ac:dyDescent="0.25">
      <c r="A188" s="72">
        <v>179</v>
      </c>
      <c r="B188" s="91">
        <v>412</v>
      </c>
      <c r="C188" s="12" t="s">
        <v>272</v>
      </c>
      <c r="D188" s="12" t="s">
        <v>78</v>
      </c>
      <c r="E188" s="94" t="s">
        <v>77</v>
      </c>
      <c r="F188" s="94"/>
      <c r="G188" s="63">
        <v>492.3</v>
      </c>
    </row>
    <row r="189" spans="1:9" s="21" customFormat="1" ht="52.8" hidden="1" x14ac:dyDescent="0.25">
      <c r="A189" s="72">
        <v>180</v>
      </c>
      <c r="B189" s="90">
        <v>412</v>
      </c>
      <c r="C189" s="10" t="s">
        <v>273</v>
      </c>
      <c r="D189" s="10"/>
      <c r="E189" s="88" t="s">
        <v>118</v>
      </c>
      <c r="F189" s="88"/>
      <c r="G189" s="29">
        <f>G190</f>
        <v>250</v>
      </c>
    </row>
    <row r="190" spans="1:9" ht="29.25" hidden="1" customHeight="1" x14ac:dyDescent="0.25">
      <c r="A190" s="72">
        <v>181</v>
      </c>
      <c r="B190" s="91">
        <v>412</v>
      </c>
      <c r="C190" s="12" t="s">
        <v>273</v>
      </c>
      <c r="D190" s="12" t="s">
        <v>78</v>
      </c>
      <c r="E190" s="94" t="s">
        <v>77</v>
      </c>
      <c r="F190" s="94"/>
      <c r="G190" s="63">
        <v>250</v>
      </c>
    </row>
    <row r="191" spans="1:9" ht="45" hidden="1" customHeight="1" x14ac:dyDescent="0.25">
      <c r="A191" s="72">
        <v>182</v>
      </c>
      <c r="B191" s="90">
        <v>412</v>
      </c>
      <c r="C191" s="10" t="s">
        <v>333</v>
      </c>
      <c r="D191" s="10"/>
      <c r="E191" s="88" t="s">
        <v>334</v>
      </c>
      <c r="F191" s="88"/>
      <c r="G191" s="29">
        <f>G192</f>
        <v>109.5</v>
      </c>
    </row>
    <row r="192" spans="1:9" ht="29.25" hidden="1" customHeight="1" x14ac:dyDescent="0.25">
      <c r="A192" s="72">
        <v>183</v>
      </c>
      <c r="B192" s="91">
        <v>412</v>
      </c>
      <c r="C192" s="12" t="s">
        <v>333</v>
      </c>
      <c r="D192" s="12" t="s">
        <v>78</v>
      </c>
      <c r="E192" s="94" t="s">
        <v>77</v>
      </c>
      <c r="F192" s="94"/>
      <c r="G192" s="63">
        <v>109.5</v>
      </c>
    </row>
    <row r="193" spans="1:7" s="21" customFormat="1" ht="39.75" hidden="1" customHeight="1" x14ac:dyDescent="0.25">
      <c r="A193" s="72">
        <v>184</v>
      </c>
      <c r="B193" s="90">
        <v>412</v>
      </c>
      <c r="C193" s="10" t="s">
        <v>249</v>
      </c>
      <c r="D193" s="2"/>
      <c r="E193" s="88" t="s">
        <v>396</v>
      </c>
      <c r="F193" s="88"/>
      <c r="G193" s="29">
        <f>G194+G199</f>
        <v>1215</v>
      </c>
    </row>
    <row r="194" spans="1:7" s="21" customFormat="1" ht="29.25" hidden="1" customHeight="1" x14ac:dyDescent="0.25">
      <c r="A194" s="72">
        <v>185</v>
      </c>
      <c r="B194" s="90">
        <v>412</v>
      </c>
      <c r="C194" s="10" t="s">
        <v>274</v>
      </c>
      <c r="D194" s="10"/>
      <c r="E194" s="88" t="s">
        <v>111</v>
      </c>
      <c r="F194" s="88"/>
      <c r="G194" s="29">
        <f>G195+G197</f>
        <v>255</v>
      </c>
    </row>
    <row r="195" spans="1:7" ht="26.4" hidden="1" x14ac:dyDescent="0.25">
      <c r="A195" s="72">
        <v>186</v>
      </c>
      <c r="B195" s="90">
        <v>412</v>
      </c>
      <c r="C195" s="10" t="s">
        <v>275</v>
      </c>
      <c r="D195" s="10"/>
      <c r="E195" s="88" t="s">
        <v>112</v>
      </c>
      <c r="F195" s="88"/>
      <c r="G195" s="29">
        <f>G196</f>
        <v>202</v>
      </c>
    </row>
    <row r="196" spans="1:7" ht="39.6" hidden="1" x14ac:dyDescent="0.25">
      <c r="A196" s="72">
        <v>187</v>
      </c>
      <c r="B196" s="91">
        <v>412</v>
      </c>
      <c r="C196" s="12" t="s">
        <v>275</v>
      </c>
      <c r="D196" s="4" t="s">
        <v>56</v>
      </c>
      <c r="E196" s="94" t="s">
        <v>518</v>
      </c>
      <c r="F196" s="94"/>
      <c r="G196" s="63">
        <v>202</v>
      </c>
    </row>
    <row r="197" spans="1:7" ht="18" hidden="1" customHeight="1" x14ac:dyDescent="0.25">
      <c r="A197" s="72">
        <v>188</v>
      </c>
      <c r="B197" s="90">
        <v>412</v>
      </c>
      <c r="C197" s="10" t="s">
        <v>362</v>
      </c>
      <c r="D197" s="4"/>
      <c r="E197" s="88" t="s">
        <v>361</v>
      </c>
      <c r="F197" s="88"/>
      <c r="G197" s="29">
        <f>G198</f>
        <v>53</v>
      </c>
    </row>
    <row r="198" spans="1:7" ht="26.4" hidden="1" x14ac:dyDescent="0.25">
      <c r="A198" s="72">
        <v>189</v>
      </c>
      <c r="B198" s="91">
        <v>412</v>
      </c>
      <c r="C198" s="12" t="s">
        <v>362</v>
      </c>
      <c r="D198" s="4" t="s">
        <v>78</v>
      </c>
      <c r="E198" s="94" t="s">
        <v>77</v>
      </c>
      <c r="F198" s="94"/>
      <c r="G198" s="63">
        <v>53</v>
      </c>
    </row>
    <row r="199" spans="1:7" ht="26.4" hidden="1" x14ac:dyDescent="0.25">
      <c r="A199" s="72">
        <v>190</v>
      </c>
      <c r="B199" s="90">
        <v>412</v>
      </c>
      <c r="C199" s="10" t="s">
        <v>376</v>
      </c>
      <c r="D199" s="4"/>
      <c r="E199" s="88" t="s">
        <v>377</v>
      </c>
      <c r="F199" s="88"/>
      <c r="G199" s="29">
        <f>G200</f>
        <v>960</v>
      </c>
    </row>
    <row r="200" spans="1:7" ht="28.5" hidden="1" customHeight="1" x14ac:dyDescent="0.25">
      <c r="A200" s="72">
        <v>191</v>
      </c>
      <c r="B200" s="90">
        <v>412</v>
      </c>
      <c r="C200" s="10" t="s">
        <v>371</v>
      </c>
      <c r="D200" s="4"/>
      <c r="E200" s="88" t="s">
        <v>372</v>
      </c>
      <c r="F200" s="88"/>
      <c r="G200" s="29">
        <f>G201</f>
        <v>960</v>
      </c>
    </row>
    <row r="201" spans="1:7" ht="17.100000000000001" hidden="1" customHeight="1" x14ac:dyDescent="0.25">
      <c r="A201" s="72">
        <v>192</v>
      </c>
      <c r="B201" s="91">
        <v>412</v>
      </c>
      <c r="C201" s="12" t="s">
        <v>371</v>
      </c>
      <c r="D201" s="4" t="s">
        <v>90</v>
      </c>
      <c r="E201" s="94" t="s">
        <v>91</v>
      </c>
      <c r="F201" s="94"/>
      <c r="G201" s="63">
        <f>400+560</f>
        <v>960</v>
      </c>
    </row>
    <row r="202" spans="1:7" ht="39.6" hidden="1" x14ac:dyDescent="0.25">
      <c r="A202" s="72">
        <v>193</v>
      </c>
      <c r="B202" s="90">
        <v>412</v>
      </c>
      <c r="C202" s="10" t="s">
        <v>236</v>
      </c>
      <c r="D202" s="2"/>
      <c r="E202" s="88" t="s">
        <v>405</v>
      </c>
      <c r="F202" s="88"/>
      <c r="G202" s="29">
        <f>G203</f>
        <v>852.2</v>
      </c>
    </row>
    <row r="203" spans="1:7" ht="26.4" hidden="1" x14ac:dyDescent="0.25">
      <c r="A203" s="72">
        <v>194</v>
      </c>
      <c r="B203" s="90">
        <v>412</v>
      </c>
      <c r="C203" s="10" t="s">
        <v>237</v>
      </c>
      <c r="D203" s="10"/>
      <c r="E203" s="5" t="s">
        <v>104</v>
      </c>
      <c r="F203" s="5"/>
      <c r="G203" s="29">
        <f>G204+G206</f>
        <v>852.2</v>
      </c>
    </row>
    <row r="204" spans="1:7" ht="29.25" hidden="1" customHeight="1" x14ac:dyDescent="0.25">
      <c r="A204" s="72">
        <v>195</v>
      </c>
      <c r="B204" s="90">
        <v>412</v>
      </c>
      <c r="C204" s="10" t="s">
        <v>238</v>
      </c>
      <c r="D204" s="10"/>
      <c r="E204" s="88" t="s">
        <v>117</v>
      </c>
      <c r="F204" s="88"/>
      <c r="G204" s="29">
        <f>G205</f>
        <v>397.2</v>
      </c>
    </row>
    <row r="205" spans="1:7" ht="33" hidden="1" customHeight="1" x14ac:dyDescent="0.25">
      <c r="A205" s="72">
        <v>196</v>
      </c>
      <c r="B205" s="91">
        <v>412</v>
      </c>
      <c r="C205" s="12" t="s">
        <v>238</v>
      </c>
      <c r="D205" s="4">
        <v>240</v>
      </c>
      <c r="E205" s="94" t="s">
        <v>77</v>
      </c>
      <c r="F205" s="94"/>
      <c r="G205" s="63">
        <v>397.2</v>
      </c>
    </row>
    <row r="206" spans="1:7" s="21" customFormat="1" ht="16.5" hidden="1" customHeight="1" x14ac:dyDescent="0.25">
      <c r="A206" s="72">
        <v>197</v>
      </c>
      <c r="B206" s="90">
        <v>412</v>
      </c>
      <c r="C206" s="10" t="s">
        <v>349</v>
      </c>
      <c r="D206" s="2"/>
      <c r="E206" s="88" t="s">
        <v>442</v>
      </c>
      <c r="F206" s="88"/>
      <c r="G206" s="29">
        <f>G207</f>
        <v>455</v>
      </c>
    </row>
    <row r="207" spans="1:7" ht="26.4" hidden="1" x14ac:dyDescent="0.25">
      <c r="A207" s="72">
        <v>198</v>
      </c>
      <c r="B207" s="91">
        <v>412</v>
      </c>
      <c r="C207" s="12" t="s">
        <v>349</v>
      </c>
      <c r="D207" s="4">
        <v>240</v>
      </c>
      <c r="E207" s="94" t="s">
        <v>77</v>
      </c>
      <c r="F207" s="94"/>
      <c r="G207" s="63">
        <v>455</v>
      </c>
    </row>
    <row r="208" spans="1:7" ht="15" hidden="1" customHeight="1" x14ac:dyDescent="0.25">
      <c r="A208" s="72">
        <v>199</v>
      </c>
      <c r="B208" s="54">
        <v>412</v>
      </c>
      <c r="C208" s="2" t="s">
        <v>189</v>
      </c>
      <c r="D208" s="2"/>
      <c r="E208" s="88" t="s">
        <v>156</v>
      </c>
      <c r="F208" s="88"/>
      <c r="G208" s="29">
        <f>G209</f>
        <v>1500</v>
      </c>
    </row>
    <row r="209" spans="1:9" ht="26.4" hidden="1" x14ac:dyDescent="0.25">
      <c r="A209" s="72">
        <v>200</v>
      </c>
      <c r="B209" s="90">
        <v>412</v>
      </c>
      <c r="C209" s="10" t="s">
        <v>391</v>
      </c>
      <c r="D209" s="4"/>
      <c r="E209" s="88" t="s">
        <v>392</v>
      </c>
      <c r="F209" s="88"/>
      <c r="G209" s="29">
        <f>G210</f>
        <v>1500</v>
      </c>
    </row>
    <row r="210" spans="1:9" hidden="1" x14ac:dyDescent="0.25">
      <c r="A210" s="72">
        <v>201</v>
      </c>
      <c r="B210" s="91">
        <v>412</v>
      </c>
      <c r="C210" s="12" t="s">
        <v>391</v>
      </c>
      <c r="D210" s="4" t="s">
        <v>51</v>
      </c>
      <c r="E210" s="94" t="s">
        <v>52</v>
      </c>
      <c r="F210" s="94"/>
      <c r="G210" s="63">
        <v>1500</v>
      </c>
    </row>
    <row r="211" spans="1:9" ht="15.6" x14ac:dyDescent="0.3">
      <c r="A211" s="72">
        <v>202</v>
      </c>
      <c r="B211" s="54">
        <v>500</v>
      </c>
      <c r="C211" s="2"/>
      <c r="D211" s="2"/>
      <c r="E211" s="93" t="s">
        <v>13</v>
      </c>
      <c r="F211" s="116">
        <v>184939.3</v>
      </c>
      <c r="G211" s="29">
        <f>G212+G225+G244+G263</f>
        <v>196475.5</v>
      </c>
      <c r="H211" s="84">
        <f>G211-F211</f>
        <v>11536.200000000012</v>
      </c>
      <c r="I211" s="122">
        <f>G211/F211*100</f>
        <v>106.23783046653688</v>
      </c>
    </row>
    <row r="212" spans="1:9" s="21" customFormat="1" x14ac:dyDescent="0.25">
      <c r="A212" s="72">
        <v>203</v>
      </c>
      <c r="B212" s="54">
        <v>501</v>
      </c>
      <c r="C212" s="2"/>
      <c r="D212" s="2"/>
      <c r="E212" s="88" t="s">
        <v>14</v>
      </c>
      <c r="F212" s="117">
        <v>20861.3</v>
      </c>
      <c r="G212" s="29">
        <f>G213</f>
        <v>91544.1</v>
      </c>
      <c r="H212" s="84">
        <f>G212-F212</f>
        <v>70682.8</v>
      </c>
      <c r="I212" s="122">
        <f>G212/F212*100</f>
        <v>438.82260453567136</v>
      </c>
    </row>
    <row r="213" spans="1:9" s="21" customFormat="1" ht="39.6" hidden="1" x14ac:dyDescent="0.25">
      <c r="A213" s="72">
        <v>204</v>
      </c>
      <c r="B213" s="54">
        <v>501</v>
      </c>
      <c r="C213" s="2" t="s">
        <v>201</v>
      </c>
      <c r="D213" s="2"/>
      <c r="E213" s="88" t="s">
        <v>406</v>
      </c>
      <c r="F213" s="88"/>
      <c r="G213" s="29">
        <f>G214</f>
        <v>91544.1</v>
      </c>
    </row>
    <row r="214" spans="1:9" s="21" customFormat="1" ht="39.6" hidden="1" x14ac:dyDescent="0.25">
      <c r="A214" s="72">
        <v>205</v>
      </c>
      <c r="B214" s="54">
        <v>501</v>
      </c>
      <c r="C214" s="2" t="s">
        <v>200</v>
      </c>
      <c r="D214" s="2"/>
      <c r="E214" s="88" t="s">
        <v>318</v>
      </c>
      <c r="F214" s="88"/>
      <c r="G214" s="40">
        <f>G215+G217+G219+G221+G223</f>
        <v>91544.1</v>
      </c>
    </row>
    <row r="215" spans="1:9" ht="27" hidden="1" customHeight="1" x14ac:dyDescent="0.25">
      <c r="A215" s="72">
        <v>206</v>
      </c>
      <c r="B215" s="54">
        <v>501</v>
      </c>
      <c r="C215" s="2" t="s">
        <v>240</v>
      </c>
      <c r="D215" s="2"/>
      <c r="E215" s="88" t="s">
        <v>241</v>
      </c>
      <c r="F215" s="88"/>
      <c r="G215" s="29">
        <f>G216</f>
        <v>2000</v>
      </c>
    </row>
    <row r="216" spans="1:9" s="21" customFormat="1" ht="26.4" hidden="1" x14ac:dyDescent="0.25">
      <c r="A216" s="72">
        <v>207</v>
      </c>
      <c r="B216" s="55">
        <v>501</v>
      </c>
      <c r="C216" s="4" t="s">
        <v>240</v>
      </c>
      <c r="D216" s="4">
        <v>240</v>
      </c>
      <c r="E216" s="94" t="s">
        <v>77</v>
      </c>
      <c r="F216" s="94"/>
      <c r="G216" s="63">
        <v>2000</v>
      </c>
    </row>
    <row r="217" spans="1:9" s="21" customFormat="1" ht="26.4" hidden="1" x14ac:dyDescent="0.25">
      <c r="A217" s="72">
        <v>208</v>
      </c>
      <c r="B217" s="54">
        <v>501</v>
      </c>
      <c r="C217" s="2" t="s">
        <v>245</v>
      </c>
      <c r="D217" s="2"/>
      <c r="E217" s="88" t="s">
        <v>239</v>
      </c>
      <c r="F217" s="88"/>
      <c r="G217" s="29">
        <f>G218</f>
        <v>1400</v>
      </c>
    </row>
    <row r="218" spans="1:9" ht="26.4" hidden="1" x14ac:dyDescent="0.25">
      <c r="A218" s="72">
        <v>209</v>
      </c>
      <c r="B218" s="55">
        <v>501</v>
      </c>
      <c r="C218" s="4" t="s">
        <v>245</v>
      </c>
      <c r="D218" s="4">
        <v>240</v>
      </c>
      <c r="E218" s="94" t="s">
        <v>77</v>
      </c>
      <c r="F218" s="94"/>
      <c r="G218" s="63">
        <v>1400</v>
      </c>
    </row>
    <row r="219" spans="1:9" ht="39.6" hidden="1" x14ac:dyDescent="0.25">
      <c r="A219" s="72">
        <v>210</v>
      </c>
      <c r="B219" s="54">
        <v>501</v>
      </c>
      <c r="C219" s="2" t="s">
        <v>495</v>
      </c>
      <c r="D219" s="2"/>
      <c r="E219" s="95" t="s">
        <v>496</v>
      </c>
      <c r="F219" s="95"/>
      <c r="G219" s="29">
        <f>G220</f>
        <v>5164</v>
      </c>
    </row>
    <row r="220" spans="1:9" hidden="1" x14ac:dyDescent="0.25">
      <c r="A220" s="72">
        <v>211</v>
      </c>
      <c r="B220" s="55">
        <v>501</v>
      </c>
      <c r="C220" s="4" t="s">
        <v>495</v>
      </c>
      <c r="D220" s="4" t="s">
        <v>58</v>
      </c>
      <c r="E220" s="94" t="s">
        <v>444</v>
      </c>
      <c r="F220" s="94"/>
      <c r="G220" s="63">
        <v>5164</v>
      </c>
    </row>
    <row r="221" spans="1:9" ht="52.8" hidden="1" x14ac:dyDescent="0.25">
      <c r="A221" s="72">
        <v>212</v>
      </c>
      <c r="B221" s="54">
        <v>501</v>
      </c>
      <c r="C221" s="2" t="s">
        <v>507</v>
      </c>
      <c r="D221" s="4"/>
      <c r="E221" s="95" t="s">
        <v>508</v>
      </c>
      <c r="F221" s="95"/>
      <c r="G221" s="29">
        <f>G222</f>
        <v>77553.100000000006</v>
      </c>
    </row>
    <row r="222" spans="1:9" hidden="1" x14ac:dyDescent="0.25">
      <c r="A222" s="72">
        <v>213</v>
      </c>
      <c r="B222" s="55">
        <v>501</v>
      </c>
      <c r="C222" s="4" t="s">
        <v>507</v>
      </c>
      <c r="D222" s="4" t="s">
        <v>58</v>
      </c>
      <c r="E222" s="94" t="s">
        <v>444</v>
      </c>
      <c r="F222" s="94"/>
      <c r="G222" s="74">
        <v>77553.100000000006</v>
      </c>
    </row>
    <row r="223" spans="1:9" hidden="1" x14ac:dyDescent="0.25">
      <c r="A223" s="72">
        <v>214</v>
      </c>
      <c r="B223" s="54">
        <v>501</v>
      </c>
      <c r="C223" s="2" t="s">
        <v>509</v>
      </c>
      <c r="D223" s="4"/>
      <c r="E223" s="95" t="s">
        <v>510</v>
      </c>
      <c r="F223" s="95"/>
      <c r="G223" s="29">
        <f>G224</f>
        <v>5427</v>
      </c>
    </row>
    <row r="224" spans="1:9" hidden="1" x14ac:dyDescent="0.25">
      <c r="A224" s="72">
        <v>215</v>
      </c>
      <c r="B224" s="55">
        <v>501</v>
      </c>
      <c r="C224" s="4" t="s">
        <v>509</v>
      </c>
      <c r="D224" s="4" t="s">
        <v>58</v>
      </c>
      <c r="E224" s="94" t="s">
        <v>444</v>
      </c>
      <c r="F224" s="94"/>
      <c r="G224" s="74">
        <v>5427</v>
      </c>
    </row>
    <row r="225" spans="1:9" s="21" customFormat="1" x14ac:dyDescent="0.25">
      <c r="A225" s="72">
        <v>216</v>
      </c>
      <c r="B225" s="54">
        <v>502</v>
      </c>
      <c r="C225" s="2"/>
      <c r="D225" s="2"/>
      <c r="E225" s="88" t="s">
        <v>15</v>
      </c>
      <c r="F225" s="117">
        <v>74071</v>
      </c>
      <c r="G225" s="29">
        <f>G226+G241</f>
        <v>37767.4</v>
      </c>
      <c r="H225" s="84">
        <f>G225-F225</f>
        <v>-36303.599999999999</v>
      </c>
      <c r="I225" s="122">
        <f>G225/F225*100</f>
        <v>50.988106006399271</v>
      </c>
    </row>
    <row r="226" spans="1:9" s="20" customFormat="1" ht="39.6" hidden="1" x14ac:dyDescent="0.25">
      <c r="A226" s="72">
        <v>217</v>
      </c>
      <c r="B226" s="54">
        <v>502</v>
      </c>
      <c r="C226" s="2" t="s">
        <v>201</v>
      </c>
      <c r="D226" s="2"/>
      <c r="E226" s="88" t="s">
        <v>406</v>
      </c>
      <c r="F226" s="88"/>
      <c r="G226" s="29">
        <f>G227+G236+G232</f>
        <v>37687</v>
      </c>
    </row>
    <row r="227" spans="1:9" s="21" customFormat="1" ht="26.4" hidden="1" x14ac:dyDescent="0.25">
      <c r="A227" s="72">
        <v>218</v>
      </c>
      <c r="B227" s="54">
        <v>502</v>
      </c>
      <c r="C227" s="2" t="s">
        <v>276</v>
      </c>
      <c r="D227" s="2"/>
      <c r="E227" s="95" t="s">
        <v>317</v>
      </c>
      <c r="F227" s="95"/>
      <c r="G227" s="29">
        <f>G230+G228</f>
        <v>25843.200000000001</v>
      </c>
    </row>
    <row r="228" spans="1:9" s="78" customFormat="1" ht="29.25" hidden="1" customHeight="1" x14ac:dyDescent="0.25">
      <c r="A228" s="72">
        <v>219</v>
      </c>
      <c r="B228" s="54">
        <v>502</v>
      </c>
      <c r="C228" s="32" t="s">
        <v>242</v>
      </c>
      <c r="D228" s="32"/>
      <c r="E228" s="88" t="s">
        <v>435</v>
      </c>
      <c r="F228" s="88"/>
      <c r="G228" s="29">
        <f>G229</f>
        <v>12843.2</v>
      </c>
    </row>
    <row r="229" spans="1:9" s="78" customFormat="1" ht="29.25" hidden="1" customHeight="1" x14ac:dyDescent="0.25">
      <c r="A229" s="72">
        <v>220</v>
      </c>
      <c r="B229" s="55">
        <v>502</v>
      </c>
      <c r="C229" s="52" t="s">
        <v>242</v>
      </c>
      <c r="D229" s="52" t="s">
        <v>56</v>
      </c>
      <c r="E229" s="94" t="s">
        <v>518</v>
      </c>
      <c r="F229" s="94"/>
      <c r="G229" s="63">
        <v>12843.2</v>
      </c>
    </row>
    <row r="230" spans="1:9" ht="26.4" hidden="1" x14ac:dyDescent="0.25">
      <c r="A230" s="72">
        <v>221</v>
      </c>
      <c r="B230" s="54">
        <v>502</v>
      </c>
      <c r="C230" s="2" t="s">
        <v>359</v>
      </c>
      <c r="D230" s="2"/>
      <c r="E230" s="88" t="s">
        <v>360</v>
      </c>
      <c r="F230" s="88"/>
      <c r="G230" s="29">
        <f>G231</f>
        <v>13000</v>
      </c>
    </row>
    <row r="231" spans="1:9" ht="39.6" hidden="1" x14ac:dyDescent="0.25">
      <c r="A231" s="72">
        <v>222</v>
      </c>
      <c r="B231" s="55">
        <v>502</v>
      </c>
      <c r="C231" s="4" t="s">
        <v>359</v>
      </c>
      <c r="D231" s="4" t="s">
        <v>56</v>
      </c>
      <c r="E231" s="94" t="s">
        <v>518</v>
      </c>
      <c r="F231" s="94"/>
      <c r="G231" s="63">
        <v>13000</v>
      </c>
    </row>
    <row r="232" spans="1:9" ht="26.4" hidden="1" x14ac:dyDescent="0.25">
      <c r="A232" s="72">
        <v>223</v>
      </c>
      <c r="B232" s="54">
        <v>502</v>
      </c>
      <c r="C232" s="2" t="s">
        <v>277</v>
      </c>
      <c r="D232" s="2"/>
      <c r="E232" s="88" t="s">
        <v>113</v>
      </c>
      <c r="F232" s="88"/>
      <c r="G232" s="29">
        <f>G233</f>
        <v>7793.8</v>
      </c>
    </row>
    <row r="233" spans="1:9" hidden="1" x14ac:dyDescent="0.25">
      <c r="A233" s="72">
        <v>224</v>
      </c>
      <c r="B233" s="54">
        <v>502</v>
      </c>
      <c r="C233" s="2" t="s">
        <v>325</v>
      </c>
      <c r="D233" s="2"/>
      <c r="E233" s="88" t="s">
        <v>114</v>
      </c>
      <c r="F233" s="88"/>
      <c r="G233" s="29">
        <f>G234+G235</f>
        <v>7793.8</v>
      </c>
    </row>
    <row r="234" spans="1:9" ht="26.4" hidden="1" x14ac:dyDescent="0.25">
      <c r="A234" s="72">
        <v>225</v>
      </c>
      <c r="B234" s="55">
        <v>502</v>
      </c>
      <c r="C234" s="4" t="s">
        <v>325</v>
      </c>
      <c r="D234" s="4" t="s">
        <v>78</v>
      </c>
      <c r="E234" s="94" t="s">
        <v>77</v>
      </c>
      <c r="F234" s="94"/>
      <c r="G234" s="63">
        <v>761</v>
      </c>
    </row>
    <row r="235" spans="1:9" hidden="1" x14ac:dyDescent="0.25">
      <c r="A235" s="72">
        <v>226</v>
      </c>
      <c r="B235" s="55">
        <v>502</v>
      </c>
      <c r="C235" s="4" t="s">
        <v>325</v>
      </c>
      <c r="D235" s="4" t="s">
        <v>58</v>
      </c>
      <c r="E235" s="94" t="s">
        <v>444</v>
      </c>
      <c r="F235" s="94"/>
      <c r="G235" s="63">
        <v>7032.8</v>
      </c>
    </row>
    <row r="236" spans="1:9" s="21" customFormat="1" ht="26.4" hidden="1" x14ac:dyDescent="0.25">
      <c r="A236" s="72">
        <v>227</v>
      </c>
      <c r="B236" s="54">
        <v>502</v>
      </c>
      <c r="C236" s="32" t="s">
        <v>244</v>
      </c>
      <c r="D236" s="2"/>
      <c r="E236" s="88" t="s">
        <v>243</v>
      </c>
      <c r="F236" s="88"/>
      <c r="G236" s="29">
        <f>G237+G239</f>
        <v>4050</v>
      </c>
    </row>
    <row r="237" spans="1:9" s="21" customFormat="1" ht="26.4" hidden="1" x14ac:dyDescent="0.25">
      <c r="A237" s="72">
        <v>228</v>
      </c>
      <c r="B237" s="54">
        <v>502</v>
      </c>
      <c r="C237" s="32" t="s">
        <v>338</v>
      </c>
      <c r="D237" s="2"/>
      <c r="E237" s="88" t="s">
        <v>337</v>
      </c>
      <c r="F237" s="88"/>
      <c r="G237" s="29">
        <f>G238</f>
        <v>50</v>
      </c>
    </row>
    <row r="238" spans="1:9" s="21" customFormat="1" ht="26.4" hidden="1" x14ac:dyDescent="0.25">
      <c r="A238" s="72">
        <v>229</v>
      </c>
      <c r="B238" s="55">
        <v>502</v>
      </c>
      <c r="C238" s="52" t="s">
        <v>338</v>
      </c>
      <c r="D238" s="4">
        <v>240</v>
      </c>
      <c r="E238" s="94" t="s">
        <v>77</v>
      </c>
      <c r="F238" s="94"/>
      <c r="G238" s="63">
        <v>50</v>
      </c>
    </row>
    <row r="239" spans="1:9" s="21" customFormat="1" ht="16.5" hidden="1" customHeight="1" x14ac:dyDescent="0.25">
      <c r="A239" s="72">
        <v>230</v>
      </c>
      <c r="B239" s="54">
        <v>502</v>
      </c>
      <c r="C239" s="32" t="s">
        <v>393</v>
      </c>
      <c r="D239" s="2"/>
      <c r="E239" s="95" t="s">
        <v>394</v>
      </c>
      <c r="F239" s="95"/>
      <c r="G239" s="29">
        <f>G240</f>
        <v>4000</v>
      </c>
    </row>
    <row r="240" spans="1:9" s="21" customFormat="1" ht="16.5" hidden="1" customHeight="1" x14ac:dyDescent="0.25">
      <c r="A240" s="72">
        <v>231</v>
      </c>
      <c r="B240" s="55">
        <v>502</v>
      </c>
      <c r="C240" s="52" t="s">
        <v>393</v>
      </c>
      <c r="D240" s="4" t="s">
        <v>53</v>
      </c>
      <c r="E240" s="96" t="s">
        <v>54</v>
      </c>
      <c r="F240" s="96"/>
      <c r="G240" s="63">
        <v>4000</v>
      </c>
    </row>
    <row r="241" spans="1:9" s="21" customFormat="1" ht="16.5" hidden="1" customHeight="1" x14ac:dyDescent="0.25">
      <c r="A241" s="72">
        <v>232</v>
      </c>
      <c r="B241" s="90">
        <v>502</v>
      </c>
      <c r="C241" s="2" t="s">
        <v>189</v>
      </c>
      <c r="D241" s="2"/>
      <c r="E241" s="88" t="s">
        <v>156</v>
      </c>
      <c r="F241" s="88"/>
      <c r="G241" s="29">
        <f>G242</f>
        <v>80.400000000000006</v>
      </c>
    </row>
    <row r="242" spans="1:9" s="21" customFormat="1" ht="16.5" hidden="1" customHeight="1" x14ac:dyDescent="0.25">
      <c r="A242" s="72">
        <v>233</v>
      </c>
      <c r="B242" s="54">
        <v>502</v>
      </c>
      <c r="C242" s="2" t="s">
        <v>363</v>
      </c>
      <c r="D242" s="2"/>
      <c r="E242" s="88" t="s">
        <v>364</v>
      </c>
      <c r="F242" s="88"/>
      <c r="G242" s="29">
        <f>G243</f>
        <v>80.400000000000006</v>
      </c>
    </row>
    <row r="243" spans="1:9" s="21" customFormat="1" ht="16.5" hidden="1" customHeight="1" x14ac:dyDescent="0.25">
      <c r="A243" s="72">
        <v>234</v>
      </c>
      <c r="B243" s="55">
        <v>502</v>
      </c>
      <c r="C243" s="4" t="s">
        <v>363</v>
      </c>
      <c r="D243" s="4">
        <v>240</v>
      </c>
      <c r="E243" s="94" t="s">
        <v>77</v>
      </c>
      <c r="F243" s="94"/>
      <c r="G243" s="63">
        <v>80.400000000000006</v>
      </c>
    </row>
    <row r="244" spans="1:9" ht="15" customHeight="1" x14ac:dyDescent="0.25">
      <c r="A244" s="72">
        <v>235</v>
      </c>
      <c r="B244" s="54">
        <v>503</v>
      </c>
      <c r="C244" s="2"/>
      <c r="D244" s="2"/>
      <c r="E244" s="88" t="s">
        <v>16</v>
      </c>
      <c r="F244" s="117">
        <v>62437.3</v>
      </c>
      <c r="G244" s="29">
        <f>G258+G245</f>
        <v>39718</v>
      </c>
      <c r="H244" s="84">
        <f>G244-F244</f>
        <v>-22719.300000000003</v>
      </c>
      <c r="I244" s="122">
        <f>G244/F244*100</f>
        <v>63.612616176548308</v>
      </c>
    </row>
    <row r="245" spans="1:9" s="21" customFormat="1" ht="39.6" hidden="1" x14ac:dyDescent="0.25">
      <c r="A245" s="72">
        <v>236</v>
      </c>
      <c r="B245" s="54">
        <v>503</v>
      </c>
      <c r="C245" s="2" t="s">
        <v>351</v>
      </c>
      <c r="D245" s="2"/>
      <c r="E245" s="88" t="s">
        <v>480</v>
      </c>
      <c r="F245" s="88"/>
      <c r="G245" s="29">
        <f>G246+G248+G250+G252+G254+G256</f>
        <v>38563</v>
      </c>
    </row>
    <row r="246" spans="1:9" s="21" customFormat="1" ht="26.4" hidden="1" x14ac:dyDescent="0.25">
      <c r="A246" s="72">
        <v>237</v>
      </c>
      <c r="B246" s="54">
        <v>503</v>
      </c>
      <c r="C246" s="32" t="s">
        <v>350</v>
      </c>
      <c r="D246" s="2"/>
      <c r="E246" s="95" t="s">
        <v>357</v>
      </c>
      <c r="F246" s="95"/>
      <c r="G246" s="29">
        <f>G247</f>
        <v>110.4</v>
      </c>
    </row>
    <row r="247" spans="1:9" ht="26.4" hidden="1" x14ac:dyDescent="0.25">
      <c r="A247" s="72">
        <v>238</v>
      </c>
      <c r="B247" s="55">
        <v>503</v>
      </c>
      <c r="C247" s="4" t="s">
        <v>350</v>
      </c>
      <c r="D247" s="4" t="s">
        <v>78</v>
      </c>
      <c r="E247" s="94" t="s">
        <v>77</v>
      </c>
      <c r="F247" s="94"/>
      <c r="G247" s="63">
        <v>110.4</v>
      </c>
    </row>
    <row r="248" spans="1:9" s="21" customFormat="1" ht="39.6" hidden="1" x14ac:dyDescent="0.25">
      <c r="A248" s="72">
        <v>239</v>
      </c>
      <c r="B248" s="54">
        <v>503</v>
      </c>
      <c r="C248" s="32" t="s">
        <v>352</v>
      </c>
      <c r="D248" s="2"/>
      <c r="E248" s="95" t="s">
        <v>439</v>
      </c>
      <c r="F248" s="95"/>
      <c r="G248" s="29">
        <f>G249</f>
        <v>13795</v>
      </c>
    </row>
    <row r="249" spans="1:9" s="21" customFormat="1" ht="26.4" hidden="1" x14ac:dyDescent="0.25">
      <c r="A249" s="72">
        <v>240</v>
      </c>
      <c r="B249" s="55">
        <v>503</v>
      </c>
      <c r="C249" s="52" t="s">
        <v>352</v>
      </c>
      <c r="D249" s="4" t="s">
        <v>78</v>
      </c>
      <c r="E249" s="94" t="s">
        <v>77</v>
      </c>
      <c r="F249" s="94"/>
      <c r="G249" s="63">
        <f>8795+5000</f>
        <v>13795</v>
      </c>
    </row>
    <row r="250" spans="1:9" ht="39.6" hidden="1" x14ac:dyDescent="0.25">
      <c r="A250" s="72">
        <v>241</v>
      </c>
      <c r="B250" s="54">
        <v>503</v>
      </c>
      <c r="C250" s="2" t="s">
        <v>467</v>
      </c>
      <c r="D250" s="2"/>
      <c r="E250" s="88" t="s">
        <v>476</v>
      </c>
      <c r="F250" s="88"/>
      <c r="G250" s="29">
        <f>G251</f>
        <v>5616</v>
      </c>
    </row>
    <row r="251" spans="1:9" ht="26.4" hidden="1" x14ac:dyDescent="0.25">
      <c r="A251" s="72">
        <v>242</v>
      </c>
      <c r="B251" s="55">
        <v>503</v>
      </c>
      <c r="C251" s="4" t="s">
        <v>467</v>
      </c>
      <c r="D251" s="4" t="s">
        <v>78</v>
      </c>
      <c r="E251" s="94" t="s">
        <v>77</v>
      </c>
      <c r="F251" s="94"/>
      <c r="G251" s="63">
        <v>5616</v>
      </c>
    </row>
    <row r="252" spans="1:9" s="21" customFormat="1" ht="39.6" hidden="1" x14ac:dyDescent="0.25">
      <c r="A252" s="72">
        <v>243</v>
      </c>
      <c r="B252" s="54">
        <v>503</v>
      </c>
      <c r="C252" s="2" t="s">
        <v>468</v>
      </c>
      <c r="D252" s="2"/>
      <c r="E252" s="88" t="s">
        <v>469</v>
      </c>
      <c r="F252" s="88"/>
      <c r="G252" s="29">
        <f>G253</f>
        <v>16119.1</v>
      </c>
    </row>
    <row r="253" spans="1:9" s="21" customFormat="1" ht="26.4" hidden="1" x14ac:dyDescent="0.25">
      <c r="A253" s="72">
        <v>244</v>
      </c>
      <c r="B253" s="55">
        <v>503</v>
      </c>
      <c r="C253" s="4" t="s">
        <v>468</v>
      </c>
      <c r="D253" s="4">
        <v>240</v>
      </c>
      <c r="E253" s="94" t="s">
        <v>77</v>
      </c>
      <c r="F253" s="94"/>
      <c r="G253" s="63">
        <f>14119.1+2000</f>
        <v>16119.1</v>
      </c>
    </row>
    <row r="254" spans="1:9" s="21" customFormat="1" ht="26.4" hidden="1" x14ac:dyDescent="0.25">
      <c r="A254" s="72">
        <v>245</v>
      </c>
      <c r="B254" s="54">
        <v>503</v>
      </c>
      <c r="C254" s="2" t="s">
        <v>471</v>
      </c>
      <c r="D254" s="2"/>
      <c r="E254" s="88" t="s">
        <v>470</v>
      </c>
      <c r="F254" s="88"/>
      <c r="G254" s="29">
        <f>G255</f>
        <v>889.5</v>
      </c>
    </row>
    <row r="255" spans="1:9" ht="26.4" hidden="1" x14ac:dyDescent="0.25">
      <c r="A255" s="72">
        <v>246</v>
      </c>
      <c r="B255" s="55">
        <v>503</v>
      </c>
      <c r="C255" s="4" t="s">
        <v>471</v>
      </c>
      <c r="D255" s="4">
        <v>240</v>
      </c>
      <c r="E255" s="94" t="s">
        <v>77</v>
      </c>
      <c r="F255" s="94"/>
      <c r="G255" s="63">
        <v>889.5</v>
      </c>
    </row>
    <row r="256" spans="1:9" ht="39.6" hidden="1" x14ac:dyDescent="0.25">
      <c r="A256" s="72">
        <v>247</v>
      </c>
      <c r="B256" s="54">
        <v>503</v>
      </c>
      <c r="C256" s="2" t="s">
        <v>472</v>
      </c>
      <c r="D256" s="2"/>
      <c r="E256" s="88" t="s">
        <v>481</v>
      </c>
      <c r="F256" s="88"/>
      <c r="G256" s="29">
        <f>G257</f>
        <v>2033</v>
      </c>
    </row>
    <row r="257" spans="1:9" ht="27" hidden="1" customHeight="1" x14ac:dyDescent="0.25">
      <c r="A257" s="72">
        <v>248</v>
      </c>
      <c r="B257" s="55">
        <v>503</v>
      </c>
      <c r="C257" s="4" t="s">
        <v>472</v>
      </c>
      <c r="D257" s="4">
        <v>240</v>
      </c>
      <c r="E257" s="94" t="s">
        <v>77</v>
      </c>
      <c r="F257" s="94"/>
      <c r="G257" s="63">
        <v>2033</v>
      </c>
    </row>
    <row r="258" spans="1:9" s="21" customFormat="1" ht="15" hidden="1" customHeight="1" x14ac:dyDescent="0.25">
      <c r="A258" s="72">
        <v>249</v>
      </c>
      <c r="B258" s="54">
        <v>503</v>
      </c>
      <c r="C258" s="2" t="s">
        <v>189</v>
      </c>
      <c r="D258" s="2"/>
      <c r="E258" s="88" t="s">
        <v>156</v>
      </c>
      <c r="F258" s="88"/>
      <c r="G258" s="29">
        <f>G261+G259</f>
        <v>1155</v>
      </c>
    </row>
    <row r="259" spans="1:9" s="21" customFormat="1" ht="26.4" hidden="1" x14ac:dyDescent="0.25">
      <c r="A259" s="72">
        <v>250</v>
      </c>
      <c r="B259" s="90">
        <v>503</v>
      </c>
      <c r="C259" s="10" t="s">
        <v>391</v>
      </c>
      <c r="D259" s="4"/>
      <c r="E259" s="88" t="s">
        <v>392</v>
      </c>
      <c r="F259" s="88"/>
      <c r="G259" s="29">
        <f>G260</f>
        <v>1000</v>
      </c>
    </row>
    <row r="260" spans="1:9" s="21" customFormat="1" ht="15" hidden="1" customHeight="1" x14ac:dyDescent="0.25">
      <c r="A260" s="72">
        <v>251</v>
      </c>
      <c r="B260" s="91">
        <v>503</v>
      </c>
      <c r="C260" s="12" t="s">
        <v>391</v>
      </c>
      <c r="D260" s="4" t="s">
        <v>51</v>
      </c>
      <c r="E260" s="94" t="s">
        <v>52</v>
      </c>
      <c r="F260" s="94"/>
      <c r="G260" s="63">
        <v>1000</v>
      </c>
    </row>
    <row r="261" spans="1:9" s="21" customFormat="1" ht="18.75" hidden="1" customHeight="1" x14ac:dyDescent="0.25">
      <c r="A261" s="72">
        <v>252</v>
      </c>
      <c r="B261" s="54">
        <v>503</v>
      </c>
      <c r="C261" s="32" t="s">
        <v>340</v>
      </c>
      <c r="D261" s="2"/>
      <c r="E261" s="95" t="s">
        <v>339</v>
      </c>
      <c r="F261" s="95"/>
      <c r="G261" s="29">
        <f>G262</f>
        <v>155</v>
      </c>
    </row>
    <row r="262" spans="1:9" ht="26.4" hidden="1" x14ac:dyDescent="0.25">
      <c r="A262" s="72">
        <v>253</v>
      </c>
      <c r="B262" s="55">
        <v>503</v>
      </c>
      <c r="C262" s="52" t="s">
        <v>340</v>
      </c>
      <c r="D262" s="4">
        <v>240</v>
      </c>
      <c r="E262" s="94" t="s">
        <v>77</v>
      </c>
      <c r="F262" s="94"/>
      <c r="G262" s="63">
        <v>155</v>
      </c>
    </row>
    <row r="263" spans="1:9" x14ac:dyDescent="0.25">
      <c r="A263" s="72">
        <v>254</v>
      </c>
      <c r="B263" s="54">
        <v>505</v>
      </c>
      <c r="C263" s="2"/>
      <c r="D263" s="2"/>
      <c r="E263" s="88" t="s">
        <v>17</v>
      </c>
      <c r="F263" s="117">
        <v>27569.7</v>
      </c>
      <c r="G263" s="29">
        <f>G264+G274</f>
        <v>27446.000000000004</v>
      </c>
      <c r="H263" s="84">
        <f>G263-F263</f>
        <v>-123.69999999999709</v>
      </c>
      <c r="I263" s="122">
        <f>G263/F263*100</f>
        <v>99.551319020518918</v>
      </c>
    </row>
    <row r="264" spans="1:9" ht="39.6" hidden="1" x14ac:dyDescent="0.25">
      <c r="A264" s="72">
        <v>255</v>
      </c>
      <c r="B264" s="54">
        <v>505</v>
      </c>
      <c r="C264" s="2" t="s">
        <v>201</v>
      </c>
      <c r="D264" s="2"/>
      <c r="E264" s="88" t="s">
        <v>406</v>
      </c>
      <c r="F264" s="88"/>
      <c r="G264" s="29">
        <f>G270+G265</f>
        <v>27392.200000000004</v>
      </c>
    </row>
    <row r="265" spans="1:9" ht="39.6" hidden="1" x14ac:dyDescent="0.25">
      <c r="A265" s="72">
        <v>256</v>
      </c>
      <c r="B265" s="54">
        <v>505</v>
      </c>
      <c r="C265" s="2" t="s">
        <v>200</v>
      </c>
      <c r="D265" s="2"/>
      <c r="E265" s="88" t="s">
        <v>318</v>
      </c>
      <c r="F265" s="88"/>
      <c r="G265" s="29">
        <f>G266</f>
        <v>17646.000000000004</v>
      </c>
    </row>
    <row r="266" spans="1:9" ht="52.8" hidden="1" x14ac:dyDescent="0.25">
      <c r="A266" s="72">
        <v>257</v>
      </c>
      <c r="B266" s="54">
        <v>505</v>
      </c>
      <c r="C266" s="2" t="s">
        <v>199</v>
      </c>
      <c r="D266" s="2"/>
      <c r="E266" s="88" t="s">
        <v>198</v>
      </c>
      <c r="F266" s="88"/>
      <c r="G266" s="29">
        <f>G269+G267+G268</f>
        <v>17646.000000000004</v>
      </c>
    </row>
    <row r="267" spans="1:9" hidden="1" x14ac:dyDescent="0.25">
      <c r="A267" s="72">
        <v>258</v>
      </c>
      <c r="B267" s="55">
        <v>505</v>
      </c>
      <c r="C267" s="4" t="s">
        <v>199</v>
      </c>
      <c r="D267" s="4" t="s">
        <v>44</v>
      </c>
      <c r="E267" s="94" t="s">
        <v>45</v>
      </c>
      <c r="F267" s="94"/>
      <c r="G267" s="74">
        <v>352.2</v>
      </c>
    </row>
    <row r="268" spans="1:9" ht="26.4" hidden="1" x14ac:dyDescent="0.25">
      <c r="A268" s="72">
        <v>259</v>
      </c>
      <c r="B268" s="55">
        <v>505</v>
      </c>
      <c r="C268" s="4" t="s">
        <v>199</v>
      </c>
      <c r="D268" s="4">
        <v>240</v>
      </c>
      <c r="E268" s="94" t="s">
        <v>77</v>
      </c>
      <c r="F268" s="94"/>
      <c r="G268" s="74">
        <v>79.400000000000006</v>
      </c>
    </row>
    <row r="269" spans="1:9" ht="27" hidden="1" customHeight="1" x14ac:dyDescent="0.25">
      <c r="A269" s="72">
        <v>260</v>
      </c>
      <c r="B269" s="55">
        <v>505</v>
      </c>
      <c r="C269" s="4" t="s">
        <v>199</v>
      </c>
      <c r="D269" s="4" t="s">
        <v>56</v>
      </c>
      <c r="E269" s="94" t="s">
        <v>518</v>
      </c>
      <c r="F269" s="94"/>
      <c r="G269" s="74">
        <v>17214.400000000001</v>
      </c>
    </row>
    <row r="270" spans="1:9" ht="52.8" hidden="1" x14ac:dyDescent="0.25">
      <c r="A270" s="72">
        <v>261</v>
      </c>
      <c r="B270" s="54">
        <v>505</v>
      </c>
      <c r="C270" s="2" t="s">
        <v>278</v>
      </c>
      <c r="D270" s="2"/>
      <c r="E270" s="88" t="s">
        <v>407</v>
      </c>
      <c r="F270" s="88"/>
      <c r="G270" s="29">
        <f>G271</f>
        <v>9746.2000000000007</v>
      </c>
    </row>
    <row r="271" spans="1:9" ht="26.4" hidden="1" x14ac:dyDescent="0.25">
      <c r="A271" s="72">
        <v>262</v>
      </c>
      <c r="B271" s="54">
        <v>505</v>
      </c>
      <c r="C271" s="2" t="s">
        <v>319</v>
      </c>
      <c r="D271" s="2"/>
      <c r="E271" s="88" t="s">
        <v>115</v>
      </c>
      <c r="F271" s="88"/>
      <c r="G271" s="29">
        <f>G272+G273</f>
        <v>9746.2000000000007</v>
      </c>
    </row>
    <row r="272" spans="1:9" hidden="1" x14ac:dyDescent="0.25">
      <c r="A272" s="72">
        <v>263</v>
      </c>
      <c r="B272" s="55">
        <v>505</v>
      </c>
      <c r="C272" s="4" t="s">
        <v>319</v>
      </c>
      <c r="D272" s="4" t="s">
        <v>44</v>
      </c>
      <c r="E272" s="94" t="s">
        <v>45</v>
      </c>
      <c r="F272" s="94"/>
      <c r="G272" s="63">
        <v>9716.2000000000007</v>
      </c>
    </row>
    <row r="273" spans="1:9" ht="26.4" hidden="1" x14ac:dyDescent="0.25">
      <c r="A273" s="72">
        <v>264</v>
      </c>
      <c r="B273" s="55">
        <v>505</v>
      </c>
      <c r="C273" s="4" t="s">
        <v>319</v>
      </c>
      <c r="D273" s="4">
        <v>240</v>
      </c>
      <c r="E273" s="94" t="s">
        <v>77</v>
      </c>
      <c r="F273" s="94"/>
      <c r="G273" s="63">
        <v>30</v>
      </c>
    </row>
    <row r="274" spans="1:9" hidden="1" x14ac:dyDescent="0.25">
      <c r="A274" s="72">
        <v>265</v>
      </c>
      <c r="B274" s="102">
        <v>505</v>
      </c>
      <c r="C274" s="98" t="s">
        <v>189</v>
      </c>
      <c r="D274" s="98"/>
      <c r="E274" s="104" t="s">
        <v>156</v>
      </c>
      <c r="F274" s="104"/>
      <c r="G274" s="29">
        <f>G275</f>
        <v>53.8</v>
      </c>
    </row>
    <row r="275" spans="1:9" ht="26.4" hidden="1" x14ac:dyDescent="0.25">
      <c r="A275" s="72">
        <v>266</v>
      </c>
      <c r="B275" s="102">
        <v>505</v>
      </c>
      <c r="C275" s="100" t="s">
        <v>445</v>
      </c>
      <c r="D275" s="98"/>
      <c r="E275" s="106" t="s">
        <v>446</v>
      </c>
      <c r="F275" s="106"/>
      <c r="G275" s="29">
        <f>G276</f>
        <v>53.8</v>
      </c>
    </row>
    <row r="276" spans="1:9" ht="26.4" hidden="1" x14ac:dyDescent="0.25">
      <c r="A276" s="72">
        <v>267</v>
      </c>
      <c r="B276" s="103">
        <v>505</v>
      </c>
      <c r="C276" s="101" t="s">
        <v>445</v>
      </c>
      <c r="D276" s="99">
        <v>240</v>
      </c>
      <c r="E276" s="105" t="s">
        <v>77</v>
      </c>
      <c r="F276" s="105"/>
      <c r="G276" s="63">
        <v>53.8</v>
      </c>
    </row>
    <row r="277" spans="1:9" ht="15.6" x14ac:dyDescent="0.3">
      <c r="A277" s="72">
        <v>268</v>
      </c>
      <c r="B277" s="54">
        <v>600</v>
      </c>
      <c r="C277" s="2"/>
      <c r="D277" s="2"/>
      <c r="E277" s="93" t="s">
        <v>18</v>
      </c>
      <c r="F277" s="116">
        <v>1777</v>
      </c>
      <c r="G277" s="29">
        <f>G278+G283</f>
        <v>1543</v>
      </c>
      <c r="H277" s="84">
        <f>G277-F277</f>
        <v>-234</v>
      </c>
      <c r="I277" s="122">
        <f>G277/F277*100</f>
        <v>86.831738885762519</v>
      </c>
    </row>
    <row r="278" spans="1:9" ht="26.4" x14ac:dyDescent="0.25">
      <c r="A278" s="72">
        <v>269</v>
      </c>
      <c r="B278" s="54">
        <v>603</v>
      </c>
      <c r="C278" s="2"/>
      <c r="D278" s="2"/>
      <c r="E278" s="88" t="s">
        <v>75</v>
      </c>
      <c r="F278" s="117">
        <v>949.2</v>
      </c>
      <c r="G278" s="29">
        <f>G279</f>
        <v>1240</v>
      </c>
      <c r="H278" s="84">
        <f>G278-F278</f>
        <v>290.79999999999995</v>
      </c>
      <c r="I278" s="122">
        <f>G278/F278*100</f>
        <v>130.63632532659079</v>
      </c>
    </row>
    <row r="279" spans="1:9" ht="39.6" hidden="1" x14ac:dyDescent="0.25">
      <c r="A279" s="72">
        <v>270</v>
      </c>
      <c r="B279" s="54">
        <v>603</v>
      </c>
      <c r="C279" s="32" t="s">
        <v>232</v>
      </c>
      <c r="D279" s="2"/>
      <c r="E279" s="95" t="s">
        <v>403</v>
      </c>
      <c r="F279" s="95"/>
      <c r="G279" s="29">
        <f>G280</f>
        <v>1240</v>
      </c>
    </row>
    <row r="280" spans="1:9" ht="26.4" hidden="1" x14ac:dyDescent="0.25">
      <c r="A280" s="72">
        <v>271</v>
      </c>
      <c r="B280" s="1">
        <v>603</v>
      </c>
      <c r="C280" s="2" t="s">
        <v>430</v>
      </c>
      <c r="D280" s="2"/>
      <c r="E280" s="88" t="s">
        <v>431</v>
      </c>
      <c r="F280" s="88"/>
      <c r="G280" s="29">
        <f>G281</f>
        <v>1240</v>
      </c>
    </row>
    <row r="281" spans="1:9" ht="15" hidden="1" customHeight="1" x14ac:dyDescent="0.25">
      <c r="A281" s="72">
        <v>272</v>
      </c>
      <c r="B281" s="54">
        <v>603</v>
      </c>
      <c r="C281" s="32" t="s">
        <v>388</v>
      </c>
      <c r="D281" s="2"/>
      <c r="E281" s="95" t="s">
        <v>116</v>
      </c>
      <c r="F281" s="95"/>
      <c r="G281" s="29">
        <f>G282</f>
        <v>1240</v>
      </c>
    </row>
    <row r="282" spans="1:9" ht="26.4" hidden="1" x14ac:dyDescent="0.25">
      <c r="A282" s="72">
        <v>273</v>
      </c>
      <c r="B282" s="55">
        <v>603</v>
      </c>
      <c r="C282" s="52" t="s">
        <v>388</v>
      </c>
      <c r="D282" s="4">
        <v>240</v>
      </c>
      <c r="E282" s="94" t="s">
        <v>77</v>
      </c>
      <c r="F282" s="94"/>
      <c r="G282" s="63">
        <v>1240</v>
      </c>
    </row>
    <row r="283" spans="1:9" ht="13.5" customHeight="1" x14ac:dyDescent="0.25">
      <c r="A283" s="72">
        <v>274</v>
      </c>
      <c r="B283" s="54">
        <v>605</v>
      </c>
      <c r="C283" s="52"/>
      <c r="D283" s="4"/>
      <c r="E283" s="88" t="s">
        <v>443</v>
      </c>
      <c r="F283" s="117">
        <v>827.8</v>
      </c>
      <c r="G283" s="29">
        <f>G284</f>
        <v>303</v>
      </c>
      <c r="H283" s="84">
        <f>G283-F283</f>
        <v>-524.79999999999995</v>
      </c>
      <c r="I283" s="122">
        <f>G283/F283*100</f>
        <v>36.603044213578158</v>
      </c>
    </row>
    <row r="284" spans="1:9" ht="39.6" hidden="1" x14ac:dyDescent="0.25">
      <c r="A284" s="72">
        <v>275</v>
      </c>
      <c r="B284" s="54">
        <v>605</v>
      </c>
      <c r="C284" s="32" t="s">
        <v>232</v>
      </c>
      <c r="D284" s="2"/>
      <c r="E284" s="95" t="s">
        <v>403</v>
      </c>
      <c r="F284" s="95"/>
      <c r="G284" s="29">
        <f>G285</f>
        <v>303</v>
      </c>
    </row>
    <row r="285" spans="1:9" ht="26.4" hidden="1" x14ac:dyDescent="0.25">
      <c r="A285" s="72">
        <v>276</v>
      </c>
      <c r="B285" s="1">
        <v>605</v>
      </c>
      <c r="C285" s="2" t="s">
        <v>430</v>
      </c>
      <c r="D285" s="2"/>
      <c r="E285" s="88" t="s">
        <v>431</v>
      </c>
      <c r="F285" s="88"/>
      <c r="G285" s="29">
        <f>G286+G288+G290+G292</f>
        <v>303</v>
      </c>
    </row>
    <row r="286" spans="1:9" ht="26.4" hidden="1" x14ac:dyDescent="0.25">
      <c r="A286" s="72">
        <v>277</v>
      </c>
      <c r="B286" s="54">
        <v>605</v>
      </c>
      <c r="C286" s="32" t="s">
        <v>381</v>
      </c>
      <c r="D286" s="2"/>
      <c r="E286" s="95" t="s">
        <v>382</v>
      </c>
      <c r="F286" s="95"/>
      <c r="G286" s="29">
        <f>G287</f>
        <v>120.2</v>
      </c>
    </row>
    <row r="287" spans="1:9" ht="26.4" hidden="1" x14ac:dyDescent="0.25">
      <c r="A287" s="72">
        <v>278</v>
      </c>
      <c r="B287" s="55">
        <v>605</v>
      </c>
      <c r="C287" s="52" t="s">
        <v>381</v>
      </c>
      <c r="D287" s="4" t="s">
        <v>78</v>
      </c>
      <c r="E287" s="94" t="s">
        <v>77</v>
      </c>
      <c r="F287" s="94"/>
      <c r="G287" s="63">
        <v>120.2</v>
      </c>
    </row>
    <row r="288" spans="1:9" hidden="1" x14ac:dyDescent="0.25">
      <c r="A288" s="72">
        <v>279</v>
      </c>
      <c r="B288" s="54">
        <v>605</v>
      </c>
      <c r="C288" s="32" t="s">
        <v>434</v>
      </c>
      <c r="D288" s="4"/>
      <c r="E288" s="88" t="s">
        <v>384</v>
      </c>
      <c r="F288" s="88"/>
      <c r="G288" s="29">
        <f>G289</f>
        <v>52.8</v>
      </c>
    </row>
    <row r="289" spans="1:9" ht="26.4" hidden="1" x14ac:dyDescent="0.25">
      <c r="A289" s="72">
        <v>280</v>
      </c>
      <c r="B289" s="55">
        <v>605</v>
      </c>
      <c r="C289" s="52" t="s">
        <v>434</v>
      </c>
      <c r="D289" s="4" t="s">
        <v>78</v>
      </c>
      <c r="E289" s="94" t="s">
        <v>77</v>
      </c>
      <c r="F289" s="94"/>
      <c r="G289" s="63">
        <v>52.8</v>
      </c>
    </row>
    <row r="290" spans="1:9" ht="17.25" hidden="1" customHeight="1" x14ac:dyDescent="0.25">
      <c r="A290" s="72">
        <v>281</v>
      </c>
      <c r="B290" s="54">
        <v>605</v>
      </c>
      <c r="C290" s="32" t="s">
        <v>383</v>
      </c>
      <c r="D290" s="4"/>
      <c r="E290" s="88" t="s">
        <v>386</v>
      </c>
      <c r="F290" s="88"/>
      <c r="G290" s="29">
        <f>G291</f>
        <v>80</v>
      </c>
    </row>
    <row r="291" spans="1:9" ht="17.25" hidden="1" customHeight="1" x14ac:dyDescent="0.25">
      <c r="A291" s="72">
        <v>282</v>
      </c>
      <c r="B291" s="55">
        <v>605</v>
      </c>
      <c r="C291" s="52" t="s">
        <v>383</v>
      </c>
      <c r="D291" s="4" t="s">
        <v>78</v>
      </c>
      <c r="E291" s="94" t="s">
        <v>77</v>
      </c>
      <c r="F291" s="94"/>
      <c r="G291" s="63">
        <v>80</v>
      </c>
    </row>
    <row r="292" spans="1:9" s="21" customFormat="1" hidden="1" x14ac:dyDescent="0.25">
      <c r="A292" s="72">
        <v>283</v>
      </c>
      <c r="B292" s="54">
        <v>605</v>
      </c>
      <c r="C292" s="32" t="s">
        <v>385</v>
      </c>
      <c r="D292" s="2"/>
      <c r="E292" s="95" t="s">
        <v>353</v>
      </c>
      <c r="F292" s="95"/>
      <c r="G292" s="29">
        <f>G293</f>
        <v>50</v>
      </c>
    </row>
    <row r="293" spans="1:9" ht="26.4" hidden="1" x14ac:dyDescent="0.25">
      <c r="A293" s="72">
        <v>284</v>
      </c>
      <c r="B293" s="55">
        <v>605</v>
      </c>
      <c r="C293" s="52" t="s">
        <v>385</v>
      </c>
      <c r="D293" s="4">
        <v>240</v>
      </c>
      <c r="E293" s="94" t="s">
        <v>77</v>
      </c>
      <c r="F293" s="94"/>
      <c r="G293" s="63">
        <v>50</v>
      </c>
    </row>
    <row r="294" spans="1:9" ht="15.75" customHeight="1" x14ac:dyDescent="0.3">
      <c r="A294" s="72">
        <v>285</v>
      </c>
      <c r="B294" s="54">
        <v>700</v>
      </c>
      <c r="C294" s="2"/>
      <c r="D294" s="2"/>
      <c r="E294" s="93" t="s">
        <v>19</v>
      </c>
      <c r="F294" s="116">
        <v>718897.8</v>
      </c>
      <c r="G294" s="29">
        <f>G295+G323+G365+G380+G352</f>
        <v>744848.5</v>
      </c>
      <c r="H294" s="84">
        <f>G294-F294</f>
        <v>25950.699999999953</v>
      </c>
      <c r="I294" s="122">
        <f>G294/F294*100</f>
        <v>103.60978987555671</v>
      </c>
    </row>
    <row r="295" spans="1:9" x14ac:dyDescent="0.25">
      <c r="A295" s="72">
        <v>286</v>
      </c>
      <c r="B295" s="54">
        <v>701</v>
      </c>
      <c r="C295" s="2"/>
      <c r="D295" s="2"/>
      <c r="E295" s="88" t="s">
        <v>20</v>
      </c>
      <c r="F295" s="117">
        <v>245647.3</v>
      </c>
      <c r="G295" s="29">
        <f>G296+G320</f>
        <v>259587.69999999998</v>
      </c>
      <c r="H295" s="84">
        <f>G295-F295</f>
        <v>13940.399999999994</v>
      </c>
      <c r="I295" s="122">
        <f>G295/F295*100</f>
        <v>105.67496569268215</v>
      </c>
    </row>
    <row r="296" spans="1:9" ht="39.6" hidden="1" x14ac:dyDescent="0.25">
      <c r="A296" s="72">
        <v>287</v>
      </c>
      <c r="B296" s="54">
        <v>701</v>
      </c>
      <c r="C296" s="2" t="s">
        <v>279</v>
      </c>
      <c r="D296" s="2"/>
      <c r="E296" s="88" t="s">
        <v>473</v>
      </c>
      <c r="F296" s="88"/>
      <c r="G296" s="29">
        <f>G297+G317+G308</f>
        <v>255587.69999999998</v>
      </c>
    </row>
    <row r="297" spans="1:9" ht="26.4" hidden="1" x14ac:dyDescent="0.25">
      <c r="A297" s="72">
        <v>288</v>
      </c>
      <c r="B297" s="54">
        <v>701</v>
      </c>
      <c r="C297" s="2" t="s">
        <v>280</v>
      </c>
      <c r="D297" s="2"/>
      <c r="E297" s="88" t="s">
        <v>119</v>
      </c>
      <c r="F297" s="88"/>
      <c r="G297" s="29">
        <f>G298+G303+G306+G301</f>
        <v>223344.9</v>
      </c>
    </row>
    <row r="298" spans="1:9" ht="39.6" hidden="1" x14ac:dyDescent="0.25">
      <c r="A298" s="72">
        <v>289</v>
      </c>
      <c r="B298" s="54">
        <v>701</v>
      </c>
      <c r="C298" s="2" t="s">
        <v>281</v>
      </c>
      <c r="D298" s="2"/>
      <c r="E298" s="88" t="s">
        <v>120</v>
      </c>
      <c r="F298" s="88"/>
      <c r="G298" s="29">
        <f>G299+G300</f>
        <v>88908.9</v>
      </c>
    </row>
    <row r="299" spans="1:9" hidden="1" x14ac:dyDescent="0.25">
      <c r="A299" s="72">
        <v>290</v>
      </c>
      <c r="B299" s="55">
        <v>701</v>
      </c>
      <c r="C299" s="4" t="s">
        <v>281</v>
      </c>
      <c r="D299" s="4" t="s">
        <v>90</v>
      </c>
      <c r="E299" s="94" t="s">
        <v>91</v>
      </c>
      <c r="F299" s="94"/>
      <c r="G299" s="63">
        <v>88408.9</v>
      </c>
    </row>
    <row r="300" spans="1:9" hidden="1" x14ac:dyDescent="0.25">
      <c r="A300" s="72">
        <v>291</v>
      </c>
      <c r="B300" s="55">
        <v>701</v>
      </c>
      <c r="C300" s="4" t="s">
        <v>281</v>
      </c>
      <c r="D300" s="4" t="s">
        <v>51</v>
      </c>
      <c r="E300" s="94" t="s">
        <v>52</v>
      </c>
      <c r="F300" s="94"/>
      <c r="G300" s="63">
        <v>500</v>
      </c>
    </row>
    <row r="301" spans="1:9" s="21" customFormat="1" hidden="1" x14ac:dyDescent="0.25">
      <c r="A301" s="72">
        <v>292</v>
      </c>
      <c r="B301" s="54">
        <v>701</v>
      </c>
      <c r="C301" s="2" t="s">
        <v>282</v>
      </c>
      <c r="D301" s="2"/>
      <c r="E301" s="88" t="s">
        <v>121</v>
      </c>
      <c r="F301" s="88"/>
      <c r="G301" s="29">
        <f>G302</f>
        <v>3150</v>
      </c>
    </row>
    <row r="302" spans="1:9" hidden="1" x14ac:dyDescent="0.25">
      <c r="A302" s="72">
        <v>293</v>
      </c>
      <c r="B302" s="55">
        <v>701</v>
      </c>
      <c r="C302" s="4" t="s">
        <v>282</v>
      </c>
      <c r="D302" s="4" t="s">
        <v>90</v>
      </c>
      <c r="E302" s="94" t="s">
        <v>91</v>
      </c>
      <c r="F302" s="94"/>
      <c r="G302" s="63">
        <v>3150</v>
      </c>
    </row>
    <row r="303" spans="1:9" s="21" customFormat="1" ht="66" hidden="1" x14ac:dyDescent="0.25">
      <c r="A303" s="72">
        <v>294</v>
      </c>
      <c r="B303" s="54">
        <v>701</v>
      </c>
      <c r="C303" s="2" t="s">
        <v>202</v>
      </c>
      <c r="D303" s="2"/>
      <c r="E303" s="88" t="s">
        <v>95</v>
      </c>
      <c r="F303" s="88"/>
      <c r="G303" s="29">
        <f>G304+G305</f>
        <v>129366</v>
      </c>
    </row>
    <row r="304" spans="1:9" s="21" customFormat="1" hidden="1" x14ac:dyDescent="0.25">
      <c r="A304" s="72">
        <v>295</v>
      </c>
      <c r="B304" s="55">
        <v>701</v>
      </c>
      <c r="C304" s="4" t="s">
        <v>202</v>
      </c>
      <c r="D304" s="4" t="s">
        <v>90</v>
      </c>
      <c r="E304" s="94" t="s">
        <v>91</v>
      </c>
      <c r="F304" s="94"/>
      <c r="G304" s="74">
        <v>125500</v>
      </c>
    </row>
    <row r="305" spans="1:7" s="21" customFormat="1" hidden="1" x14ac:dyDescent="0.25">
      <c r="A305" s="72">
        <v>296</v>
      </c>
      <c r="B305" s="55">
        <v>701</v>
      </c>
      <c r="C305" s="4" t="s">
        <v>202</v>
      </c>
      <c r="D305" s="4" t="s">
        <v>51</v>
      </c>
      <c r="E305" s="94" t="s">
        <v>52</v>
      </c>
      <c r="F305" s="94"/>
      <c r="G305" s="74">
        <v>3866</v>
      </c>
    </row>
    <row r="306" spans="1:7" s="21" customFormat="1" ht="66" hidden="1" x14ac:dyDescent="0.25">
      <c r="A306" s="72">
        <v>297</v>
      </c>
      <c r="B306" s="54">
        <v>701</v>
      </c>
      <c r="C306" s="2" t="s">
        <v>203</v>
      </c>
      <c r="D306" s="2"/>
      <c r="E306" s="88" t="s">
        <v>96</v>
      </c>
      <c r="F306" s="88"/>
      <c r="G306" s="29">
        <f>G307</f>
        <v>1920</v>
      </c>
    </row>
    <row r="307" spans="1:7" s="21" customFormat="1" ht="16.5" hidden="1" customHeight="1" x14ac:dyDescent="0.25">
      <c r="A307" s="72">
        <v>298</v>
      </c>
      <c r="B307" s="55">
        <v>701</v>
      </c>
      <c r="C307" s="4" t="s">
        <v>203</v>
      </c>
      <c r="D307" s="4" t="s">
        <v>90</v>
      </c>
      <c r="E307" s="94" t="s">
        <v>91</v>
      </c>
      <c r="F307" s="94"/>
      <c r="G307" s="74">
        <v>1920</v>
      </c>
    </row>
    <row r="308" spans="1:7" s="21" customFormat="1" ht="30.75" hidden="1" customHeight="1" x14ac:dyDescent="0.25">
      <c r="A308" s="72">
        <v>299</v>
      </c>
      <c r="B308" s="54">
        <v>701</v>
      </c>
      <c r="C308" s="2" t="s">
        <v>285</v>
      </c>
      <c r="D308" s="2"/>
      <c r="E308" s="88" t="s">
        <v>122</v>
      </c>
      <c r="F308" s="88"/>
      <c r="G308" s="29">
        <f>G313+G315+G309+G311</f>
        <v>11116.8</v>
      </c>
    </row>
    <row r="309" spans="1:7" s="21" customFormat="1" ht="45" hidden="1" customHeight="1" x14ac:dyDescent="0.25">
      <c r="A309" s="72">
        <v>300</v>
      </c>
      <c r="B309" s="54">
        <v>701</v>
      </c>
      <c r="C309" s="2" t="s">
        <v>286</v>
      </c>
      <c r="D309" s="2"/>
      <c r="E309" s="88" t="s">
        <v>123</v>
      </c>
      <c r="F309" s="88"/>
      <c r="G309" s="29">
        <f>G310</f>
        <v>5050.3999999999996</v>
      </c>
    </row>
    <row r="310" spans="1:7" s="21" customFormat="1" ht="21.75" hidden="1" customHeight="1" x14ac:dyDescent="0.25">
      <c r="A310" s="72">
        <v>301</v>
      </c>
      <c r="B310" s="55">
        <v>701</v>
      </c>
      <c r="C310" s="4" t="s">
        <v>286</v>
      </c>
      <c r="D310" s="4" t="s">
        <v>90</v>
      </c>
      <c r="E310" s="94" t="s">
        <v>91</v>
      </c>
      <c r="F310" s="94"/>
      <c r="G310" s="63">
        <v>5050.3999999999996</v>
      </c>
    </row>
    <row r="311" spans="1:7" s="21" customFormat="1" ht="17.25" hidden="1" customHeight="1" x14ac:dyDescent="0.25">
      <c r="A311" s="72">
        <v>302</v>
      </c>
      <c r="B311" s="54">
        <v>701</v>
      </c>
      <c r="C311" s="2" t="s">
        <v>287</v>
      </c>
      <c r="D311" s="2"/>
      <c r="E311" s="88" t="s">
        <v>124</v>
      </c>
      <c r="F311" s="88"/>
      <c r="G311" s="29">
        <f>G312</f>
        <v>400</v>
      </c>
    </row>
    <row r="312" spans="1:7" s="21" customFormat="1" ht="20.100000000000001" hidden="1" customHeight="1" x14ac:dyDescent="0.25">
      <c r="A312" s="72">
        <v>303</v>
      </c>
      <c r="B312" s="55">
        <v>701</v>
      </c>
      <c r="C312" s="4" t="s">
        <v>287</v>
      </c>
      <c r="D312" s="4" t="s">
        <v>90</v>
      </c>
      <c r="E312" s="94" t="s">
        <v>91</v>
      </c>
      <c r="F312" s="94"/>
      <c r="G312" s="63">
        <v>400</v>
      </c>
    </row>
    <row r="313" spans="1:7" s="21" customFormat="1" ht="93" hidden="1" customHeight="1" x14ac:dyDescent="0.25">
      <c r="A313" s="72">
        <v>304</v>
      </c>
      <c r="B313" s="54">
        <v>701</v>
      </c>
      <c r="C313" s="32" t="s">
        <v>204</v>
      </c>
      <c r="D313" s="2"/>
      <c r="E313" s="95" t="s">
        <v>97</v>
      </c>
      <c r="F313" s="95"/>
      <c r="G313" s="29">
        <f>G314</f>
        <v>5420</v>
      </c>
    </row>
    <row r="314" spans="1:7" s="21" customFormat="1" ht="16.5" hidden="1" customHeight="1" x14ac:dyDescent="0.25">
      <c r="A314" s="72">
        <v>305</v>
      </c>
      <c r="B314" s="55">
        <v>701</v>
      </c>
      <c r="C314" s="4" t="s">
        <v>204</v>
      </c>
      <c r="D314" s="4" t="s">
        <v>90</v>
      </c>
      <c r="E314" s="94" t="s">
        <v>91</v>
      </c>
      <c r="F314" s="94"/>
      <c r="G314" s="74">
        <v>5420</v>
      </c>
    </row>
    <row r="315" spans="1:7" s="21" customFormat="1" ht="108" hidden="1" customHeight="1" x14ac:dyDescent="0.25">
      <c r="A315" s="72">
        <v>306</v>
      </c>
      <c r="B315" s="54">
        <v>701</v>
      </c>
      <c r="C315" s="2" t="s">
        <v>205</v>
      </c>
      <c r="D315" s="2"/>
      <c r="E315" s="95" t="s">
        <v>98</v>
      </c>
      <c r="F315" s="95"/>
      <c r="G315" s="29">
        <f>G316</f>
        <v>246.4</v>
      </c>
    </row>
    <row r="316" spans="1:7" s="21" customFormat="1" ht="24" hidden="1" customHeight="1" x14ac:dyDescent="0.25">
      <c r="A316" s="72">
        <v>307</v>
      </c>
      <c r="B316" s="55">
        <v>701</v>
      </c>
      <c r="C316" s="4" t="s">
        <v>205</v>
      </c>
      <c r="D316" s="4" t="s">
        <v>90</v>
      </c>
      <c r="E316" s="94" t="s">
        <v>91</v>
      </c>
      <c r="F316" s="94"/>
      <c r="G316" s="74">
        <v>246.4</v>
      </c>
    </row>
    <row r="317" spans="1:7" s="21" customFormat="1" ht="37.5" hidden="1" customHeight="1" x14ac:dyDescent="0.25">
      <c r="A317" s="72">
        <v>308</v>
      </c>
      <c r="B317" s="54">
        <v>701</v>
      </c>
      <c r="C317" s="2" t="s">
        <v>283</v>
      </c>
      <c r="D317" s="2"/>
      <c r="E317" s="88" t="s">
        <v>186</v>
      </c>
      <c r="F317" s="88"/>
      <c r="G317" s="29">
        <f>G318</f>
        <v>21126</v>
      </c>
    </row>
    <row r="318" spans="1:7" ht="40.5" hidden="1" customHeight="1" x14ac:dyDescent="0.25">
      <c r="A318" s="72">
        <v>309</v>
      </c>
      <c r="B318" s="54">
        <v>701</v>
      </c>
      <c r="C318" s="2" t="s">
        <v>284</v>
      </c>
      <c r="D318" s="2"/>
      <c r="E318" s="88" t="s">
        <v>449</v>
      </c>
      <c r="F318" s="88"/>
      <c r="G318" s="29">
        <f>G319</f>
        <v>21126</v>
      </c>
    </row>
    <row r="319" spans="1:7" hidden="1" x14ac:dyDescent="0.25">
      <c r="A319" s="72">
        <v>310</v>
      </c>
      <c r="B319" s="55">
        <v>701</v>
      </c>
      <c r="C319" s="4" t="s">
        <v>284</v>
      </c>
      <c r="D319" s="4" t="s">
        <v>90</v>
      </c>
      <c r="E319" s="94" t="s">
        <v>91</v>
      </c>
      <c r="F319" s="94"/>
      <c r="G319" s="63">
        <v>21126</v>
      </c>
    </row>
    <row r="320" spans="1:7" ht="39.6" hidden="1" x14ac:dyDescent="0.25">
      <c r="A320" s="72">
        <v>311</v>
      </c>
      <c r="B320" s="1">
        <v>701</v>
      </c>
      <c r="C320" s="2" t="s">
        <v>440</v>
      </c>
      <c r="D320" s="4"/>
      <c r="E320" s="88" t="s">
        <v>454</v>
      </c>
      <c r="F320" s="88"/>
      <c r="G320" s="29">
        <f>G321</f>
        <v>4000</v>
      </c>
    </row>
    <row r="321" spans="1:9" ht="52.8" hidden="1" x14ac:dyDescent="0.25">
      <c r="A321" s="72">
        <v>312</v>
      </c>
      <c r="B321" s="1">
        <v>701</v>
      </c>
      <c r="C321" s="2" t="s">
        <v>441</v>
      </c>
      <c r="D321" s="4"/>
      <c r="E321" s="88" t="s">
        <v>457</v>
      </c>
      <c r="F321" s="88"/>
      <c r="G321" s="29">
        <f>G322</f>
        <v>4000</v>
      </c>
    </row>
    <row r="322" spans="1:9" hidden="1" x14ac:dyDescent="0.25">
      <c r="A322" s="72">
        <v>313</v>
      </c>
      <c r="B322" s="3">
        <v>701</v>
      </c>
      <c r="C322" s="4" t="s">
        <v>441</v>
      </c>
      <c r="D322" s="4" t="s">
        <v>90</v>
      </c>
      <c r="E322" s="94" t="s">
        <v>91</v>
      </c>
      <c r="F322" s="94"/>
      <c r="G322" s="63">
        <v>4000</v>
      </c>
    </row>
    <row r="323" spans="1:9" x14ac:dyDescent="0.25">
      <c r="A323" s="72">
        <v>314</v>
      </c>
      <c r="B323" s="90">
        <v>702</v>
      </c>
      <c r="C323" s="10"/>
      <c r="D323" s="2"/>
      <c r="E323" s="88" t="s">
        <v>21</v>
      </c>
      <c r="F323" s="117">
        <v>394131.20000000001</v>
      </c>
      <c r="G323" s="29">
        <f>G324+G349</f>
        <v>418413.4</v>
      </c>
      <c r="H323" s="84">
        <f>G323-F323</f>
        <v>24282.200000000012</v>
      </c>
      <c r="I323" s="122">
        <f>G323/F323*100</f>
        <v>106.16094336099249</v>
      </c>
    </row>
    <row r="324" spans="1:9" ht="39.6" hidden="1" x14ac:dyDescent="0.25">
      <c r="A324" s="72">
        <v>315</v>
      </c>
      <c r="B324" s="54">
        <v>702</v>
      </c>
      <c r="C324" s="2" t="s">
        <v>279</v>
      </c>
      <c r="D324" s="2"/>
      <c r="E324" s="88" t="s">
        <v>473</v>
      </c>
      <c r="F324" s="88"/>
      <c r="G324" s="29">
        <f>G325+G339+G346</f>
        <v>405413.4</v>
      </c>
    </row>
    <row r="325" spans="1:9" ht="26.4" hidden="1" x14ac:dyDescent="0.25">
      <c r="A325" s="72">
        <v>316</v>
      </c>
      <c r="B325" s="54">
        <v>702</v>
      </c>
      <c r="C325" s="2" t="s">
        <v>285</v>
      </c>
      <c r="D325" s="2"/>
      <c r="E325" s="88" t="s">
        <v>122</v>
      </c>
      <c r="F325" s="88"/>
      <c r="G325" s="29">
        <f>G326+G329+G331+G334+G337</f>
        <v>347849.4</v>
      </c>
    </row>
    <row r="326" spans="1:9" ht="39.6" hidden="1" x14ac:dyDescent="0.25">
      <c r="A326" s="72">
        <v>317</v>
      </c>
      <c r="B326" s="54">
        <v>702</v>
      </c>
      <c r="C326" s="2" t="s">
        <v>286</v>
      </c>
      <c r="D326" s="2"/>
      <c r="E326" s="88" t="s">
        <v>123</v>
      </c>
      <c r="F326" s="88"/>
      <c r="G326" s="29">
        <f>G327+G328</f>
        <v>104834.7</v>
      </c>
    </row>
    <row r="327" spans="1:9" hidden="1" x14ac:dyDescent="0.25">
      <c r="A327" s="72">
        <v>318</v>
      </c>
      <c r="B327" s="55">
        <v>702</v>
      </c>
      <c r="C327" s="4" t="s">
        <v>286</v>
      </c>
      <c r="D327" s="4" t="s">
        <v>90</v>
      </c>
      <c r="E327" s="94" t="s">
        <v>91</v>
      </c>
      <c r="F327" s="94"/>
      <c r="G327" s="63">
        <f>102295.7+1039</f>
        <v>103334.7</v>
      </c>
    </row>
    <row r="328" spans="1:9" hidden="1" x14ac:dyDescent="0.25">
      <c r="A328" s="72">
        <v>319</v>
      </c>
      <c r="B328" s="55">
        <v>702</v>
      </c>
      <c r="C328" s="4" t="s">
        <v>286</v>
      </c>
      <c r="D328" s="4" t="s">
        <v>51</v>
      </c>
      <c r="E328" s="94" t="s">
        <v>52</v>
      </c>
      <c r="F328" s="94"/>
      <c r="G328" s="63">
        <v>1500</v>
      </c>
    </row>
    <row r="329" spans="1:9" ht="22.5" hidden="1" customHeight="1" x14ac:dyDescent="0.25">
      <c r="A329" s="72">
        <v>320</v>
      </c>
      <c r="B329" s="54">
        <v>702</v>
      </c>
      <c r="C329" s="2" t="s">
        <v>288</v>
      </c>
      <c r="D329" s="2"/>
      <c r="E329" s="5" t="s">
        <v>125</v>
      </c>
      <c r="F329" s="5"/>
      <c r="G329" s="29">
        <f>G330</f>
        <v>3523.7</v>
      </c>
    </row>
    <row r="330" spans="1:9" s="21" customFormat="1" hidden="1" x14ac:dyDescent="0.25">
      <c r="A330" s="72">
        <v>321</v>
      </c>
      <c r="B330" s="55">
        <v>702</v>
      </c>
      <c r="C330" s="4" t="s">
        <v>288</v>
      </c>
      <c r="D330" s="4" t="s">
        <v>90</v>
      </c>
      <c r="E330" s="94" t="s">
        <v>91</v>
      </c>
      <c r="F330" s="94"/>
      <c r="G330" s="63">
        <v>3523.7</v>
      </c>
    </row>
    <row r="331" spans="1:9" ht="105.6" hidden="1" x14ac:dyDescent="0.25">
      <c r="A331" s="72">
        <v>322</v>
      </c>
      <c r="B331" s="54">
        <v>702</v>
      </c>
      <c r="C331" s="32" t="s">
        <v>204</v>
      </c>
      <c r="D331" s="2"/>
      <c r="E331" s="95" t="s">
        <v>97</v>
      </c>
      <c r="F331" s="95"/>
      <c r="G331" s="40">
        <f>G332+G333</f>
        <v>213373</v>
      </c>
    </row>
    <row r="332" spans="1:9" s="21" customFormat="1" hidden="1" x14ac:dyDescent="0.25">
      <c r="A332" s="72">
        <v>323</v>
      </c>
      <c r="B332" s="55">
        <v>702</v>
      </c>
      <c r="C332" s="4" t="s">
        <v>204</v>
      </c>
      <c r="D332" s="4" t="s">
        <v>90</v>
      </c>
      <c r="E332" s="94" t="s">
        <v>91</v>
      </c>
      <c r="F332" s="94"/>
      <c r="G332" s="74">
        <v>213120</v>
      </c>
    </row>
    <row r="333" spans="1:9" s="21" customFormat="1" hidden="1" x14ac:dyDescent="0.25">
      <c r="A333" s="72">
        <v>324</v>
      </c>
      <c r="B333" s="55">
        <v>702</v>
      </c>
      <c r="C333" s="4" t="s">
        <v>204</v>
      </c>
      <c r="D333" s="4" t="s">
        <v>51</v>
      </c>
      <c r="E333" s="94" t="s">
        <v>52</v>
      </c>
      <c r="F333" s="94"/>
      <c r="G333" s="74">
        <v>253</v>
      </c>
    </row>
    <row r="334" spans="1:9" s="21" customFormat="1" ht="105.6" hidden="1" x14ac:dyDescent="0.25">
      <c r="A334" s="72">
        <v>325</v>
      </c>
      <c r="B334" s="54">
        <v>702</v>
      </c>
      <c r="C334" s="2" t="s">
        <v>205</v>
      </c>
      <c r="D334" s="2"/>
      <c r="E334" s="95" t="s">
        <v>98</v>
      </c>
      <c r="F334" s="95"/>
      <c r="G334" s="40">
        <f>G335+G336</f>
        <v>9393.6</v>
      </c>
    </row>
    <row r="335" spans="1:9" s="21" customFormat="1" hidden="1" x14ac:dyDescent="0.25">
      <c r="A335" s="72">
        <v>326</v>
      </c>
      <c r="B335" s="55">
        <v>702</v>
      </c>
      <c r="C335" s="4" t="s">
        <v>205</v>
      </c>
      <c r="D335" s="4" t="s">
        <v>90</v>
      </c>
      <c r="E335" s="94" t="s">
        <v>91</v>
      </c>
      <c r="F335" s="94"/>
      <c r="G335" s="74">
        <v>9269</v>
      </c>
    </row>
    <row r="336" spans="1:9" s="21" customFormat="1" hidden="1" x14ac:dyDescent="0.25">
      <c r="A336" s="72">
        <v>327</v>
      </c>
      <c r="B336" s="55">
        <v>702</v>
      </c>
      <c r="C336" s="4" t="s">
        <v>205</v>
      </c>
      <c r="D336" s="4" t="s">
        <v>51</v>
      </c>
      <c r="E336" s="94" t="s">
        <v>52</v>
      </c>
      <c r="F336" s="94"/>
      <c r="G336" s="74">
        <v>124.6</v>
      </c>
    </row>
    <row r="337" spans="1:9" s="21" customFormat="1" ht="26.4" hidden="1" x14ac:dyDescent="0.25">
      <c r="A337" s="72">
        <v>328</v>
      </c>
      <c r="B337" s="1">
        <v>702</v>
      </c>
      <c r="C337" s="2" t="s">
        <v>514</v>
      </c>
      <c r="D337" s="2"/>
      <c r="E337" s="113" t="s">
        <v>515</v>
      </c>
      <c r="F337" s="113"/>
      <c r="G337" s="29">
        <f>G338</f>
        <v>16724.400000000001</v>
      </c>
    </row>
    <row r="338" spans="1:9" s="21" customFormat="1" hidden="1" x14ac:dyDescent="0.25">
      <c r="A338" s="72">
        <v>329</v>
      </c>
      <c r="B338" s="3">
        <v>702</v>
      </c>
      <c r="C338" s="4" t="s">
        <v>514</v>
      </c>
      <c r="D338" s="4" t="s">
        <v>90</v>
      </c>
      <c r="E338" s="7" t="s">
        <v>91</v>
      </c>
      <c r="F338" s="7"/>
      <c r="G338" s="74">
        <v>16724.400000000001</v>
      </c>
    </row>
    <row r="339" spans="1:9" ht="39.6" hidden="1" x14ac:dyDescent="0.25">
      <c r="A339" s="72">
        <v>330</v>
      </c>
      <c r="B339" s="54">
        <v>702</v>
      </c>
      <c r="C339" s="2" t="s">
        <v>283</v>
      </c>
      <c r="D339" s="2"/>
      <c r="E339" s="88" t="s">
        <v>186</v>
      </c>
      <c r="F339" s="88"/>
      <c r="G339" s="29">
        <f>G340+G342+G344</f>
        <v>56964</v>
      </c>
    </row>
    <row r="340" spans="1:9" s="21" customFormat="1" ht="44.1" hidden="1" customHeight="1" x14ac:dyDescent="0.25">
      <c r="A340" s="72">
        <v>331</v>
      </c>
      <c r="B340" s="54">
        <v>702</v>
      </c>
      <c r="C340" s="32" t="s">
        <v>284</v>
      </c>
      <c r="D340" s="32"/>
      <c r="E340" s="88" t="s">
        <v>449</v>
      </c>
      <c r="F340" s="88"/>
      <c r="G340" s="29">
        <f>G341</f>
        <v>44900</v>
      </c>
    </row>
    <row r="341" spans="1:9" s="21" customFormat="1" hidden="1" x14ac:dyDescent="0.25">
      <c r="A341" s="72">
        <v>332</v>
      </c>
      <c r="B341" s="55">
        <v>702</v>
      </c>
      <c r="C341" s="52" t="s">
        <v>284</v>
      </c>
      <c r="D341" s="4" t="s">
        <v>90</v>
      </c>
      <c r="E341" s="94" t="s">
        <v>91</v>
      </c>
      <c r="F341" s="94"/>
      <c r="G341" s="63">
        <v>44900</v>
      </c>
    </row>
    <row r="342" spans="1:9" s="21" customFormat="1" ht="39.6" hidden="1" x14ac:dyDescent="0.25">
      <c r="A342" s="72">
        <v>333</v>
      </c>
      <c r="B342" s="54">
        <v>702</v>
      </c>
      <c r="C342" s="32" t="s">
        <v>355</v>
      </c>
      <c r="D342" s="2"/>
      <c r="E342" s="88" t="s">
        <v>374</v>
      </c>
      <c r="F342" s="88"/>
      <c r="G342" s="29">
        <f>G343</f>
        <v>10564</v>
      </c>
    </row>
    <row r="343" spans="1:9" s="64" customFormat="1" hidden="1" x14ac:dyDescent="0.25">
      <c r="A343" s="72">
        <v>334</v>
      </c>
      <c r="B343" s="55">
        <v>702</v>
      </c>
      <c r="C343" s="52" t="s">
        <v>355</v>
      </c>
      <c r="D343" s="4" t="s">
        <v>90</v>
      </c>
      <c r="E343" s="94" t="s">
        <v>91</v>
      </c>
      <c r="F343" s="94"/>
      <c r="G343" s="63">
        <v>10564</v>
      </c>
    </row>
    <row r="344" spans="1:9" s="64" customFormat="1" ht="66" hidden="1" x14ac:dyDescent="0.25">
      <c r="A344" s="72">
        <v>335</v>
      </c>
      <c r="B344" s="54">
        <v>702</v>
      </c>
      <c r="C344" s="32" t="s">
        <v>447</v>
      </c>
      <c r="D344" s="2"/>
      <c r="E344" s="88" t="s">
        <v>486</v>
      </c>
      <c r="F344" s="88"/>
      <c r="G344" s="29">
        <f>G345</f>
        <v>1500</v>
      </c>
    </row>
    <row r="345" spans="1:9" s="64" customFormat="1" hidden="1" x14ac:dyDescent="0.25">
      <c r="A345" s="72">
        <v>336</v>
      </c>
      <c r="B345" s="55">
        <v>702</v>
      </c>
      <c r="C345" s="52" t="s">
        <v>447</v>
      </c>
      <c r="D345" s="4" t="s">
        <v>90</v>
      </c>
      <c r="E345" s="94" t="s">
        <v>91</v>
      </c>
      <c r="F345" s="94"/>
      <c r="G345" s="63">
        <v>1500</v>
      </c>
    </row>
    <row r="346" spans="1:9" s="20" customFormat="1" ht="26.25" hidden="1" customHeight="1" x14ac:dyDescent="0.25">
      <c r="A346" s="72">
        <v>337</v>
      </c>
      <c r="B346" s="90">
        <v>702</v>
      </c>
      <c r="C346" s="10" t="s">
        <v>464</v>
      </c>
      <c r="D346" s="2"/>
      <c r="E346" s="88" t="s">
        <v>130</v>
      </c>
      <c r="F346" s="88"/>
      <c r="G346" s="29">
        <f>G347</f>
        <v>600</v>
      </c>
    </row>
    <row r="347" spans="1:9" s="21" customFormat="1" ht="39.6" hidden="1" x14ac:dyDescent="0.25">
      <c r="A347" s="72">
        <v>338</v>
      </c>
      <c r="B347" s="90">
        <v>702</v>
      </c>
      <c r="C347" s="10" t="s">
        <v>461</v>
      </c>
      <c r="D347" s="2"/>
      <c r="E347" s="88" t="s">
        <v>131</v>
      </c>
      <c r="F347" s="88"/>
      <c r="G347" s="29">
        <f>G348</f>
        <v>600</v>
      </c>
    </row>
    <row r="348" spans="1:9" hidden="1" x14ac:dyDescent="0.25">
      <c r="A348" s="72">
        <v>339</v>
      </c>
      <c r="B348" s="91">
        <v>702</v>
      </c>
      <c r="C348" s="12" t="s">
        <v>461</v>
      </c>
      <c r="D348" s="4" t="s">
        <v>90</v>
      </c>
      <c r="E348" s="94" t="s">
        <v>91</v>
      </c>
      <c r="F348" s="94"/>
      <c r="G348" s="63">
        <v>600</v>
      </c>
    </row>
    <row r="349" spans="1:9" ht="39.6" hidden="1" x14ac:dyDescent="0.25">
      <c r="A349" s="72">
        <v>340</v>
      </c>
      <c r="B349" s="1">
        <v>702</v>
      </c>
      <c r="C349" s="2" t="s">
        <v>440</v>
      </c>
      <c r="D349" s="4"/>
      <c r="E349" s="88" t="s">
        <v>454</v>
      </c>
      <c r="F349" s="88"/>
      <c r="G349" s="29">
        <f>G350</f>
        <v>13000</v>
      </c>
    </row>
    <row r="350" spans="1:9" ht="52.8" hidden="1" x14ac:dyDescent="0.25">
      <c r="A350" s="72">
        <v>341</v>
      </c>
      <c r="B350" s="1">
        <v>702</v>
      </c>
      <c r="C350" s="2" t="s">
        <v>441</v>
      </c>
      <c r="D350" s="4"/>
      <c r="E350" s="88" t="s">
        <v>457</v>
      </c>
      <c r="F350" s="88"/>
      <c r="G350" s="29">
        <f>G351</f>
        <v>13000</v>
      </c>
    </row>
    <row r="351" spans="1:9" hidden="1" x14ac:dyDescent="0.25">
      <c r="A351" s="72">
        <v>342</v>
      </c>
      <c r="B351" s="3">
        <v>702</v>
      </c>
      <c r="C351" s="4" t="s">
        <v>441</v>
      </c>
      <c r="D351" s="4" t="s">
        <v>90</v>
      </c>
      <c r="E351" s="94" t="s">
        <v>91</v>
      </c>
      <c r="F351" s="94"/>
      <c r="G351" s="63">
        <v>13000</v>
      </c>
    </row>
    <row r="352" spans="1:9" s="21" customFormat="1" x14ac:dyDescent="0.25">
      <c r="A352" s="72">
        <v>343</v>
      </c>
      <c r="B352" s="90">
        <v>703</v>
      </c>
      <c r="C352" s="10"/>
      <c r="D352" s="2"/>
      <c r="E352" s="88" t="s">
        <v>354</v>
      </c>
      <c r="F352" s="117">
        <v>27262.5</v>
      </c>
      <c r="G352" s="29">
        <f>G353</f>
        <v>28805</v>
      </c>
      <c r="H352" s="84">
        <f>G352-F352</f>
        <v>1542.5</v>
      </c>
      <c r="I352" s="122">
        <f>G352/F352*100</f>
        <v>105.65795506648325</v>
      </c>
    </row>
    <row r="353" spans="1:9" s="21" customFormat="1" ht="39.6" hidden="1" x14ac:dyDescent="0.25">
      <c r="A353" s="72">
        <v>344</v>
      </c>
      <c r="B353" s="90">
        <v>703</v>
      </c>
      <c r="C353" s="2" t="s">
        <v>279</v>
      </c>
      <c r="D353" s="2"/>
      <c r="E353" s="88" t="s">
        <v>473</v>
      </c>
      <c r="F353" s="88"/>
      <c r="G353" s="29">
        <f>G354</f>
        <v>28805</v>
      </c>
    </row>
    <row r="354" spans="1:9" s="21" customFormat="1" ht="39.6" hidden="1" x14ac:dyDescent="0.25">
      <c r="A354" s="72">
        <v>345</v>
      </c>
      <c r="B354" s="90">
        <v>703</v>
      </c>
      <c r="C354" s="2" t="s">
        <v>290</v>
      </c>
      <c r="D354" s="2"/>
      <c r="E354" s="88" t="s">
        <v>127</v>
      </c>
      <c r="F354" s="88"/>
      <c r="G354" s="29">
        <f>G363+G355+G359+G361</f>
        <v>28805</v>
      </c>
    </row>
    <row r="355" spans="1:9" s="21" customFormat="1" hidden="1" x14ac:dyDescent="0.25">
      <c r="A355" s="72">
        <v>346</v>
      </c>
      <c r="B355" s="54">
        <v>703</v>
      </c>
      <c r="C355" s="2" t="s">
        <v>291</v>
      </c>
      <c r="D355" s="2"/>
      <c r="E355" s="88" t="s">
        <v>129</v>
      </c>
      <c r="F355" s="88"/>
      <c r="G355" s="29">
        <f>G356+G357+G358</f>
        <v>17492.7</v>
      </c>
    </row>
    <row r="356" spans="1:9" s="21" customFormat="1" hidden="1" x14ac:dyDescent="0.25">
      <c r="A356" s="72">
        <v>347</v>
      </c>
      <c r="B356" s="55">
        <v>703</v>
      </c>
      <c r="C356" s="4" t="s">
        <v>291</v>
      </c>
      <c r="D356" s="4" t="s">
        <v>44</v>
      </c>
      <c r="E356" s="94" t="s">
        <v>45</v>
      </c>
      <c r="F356" s="94"/>
      <c r="G356" s="63">
        <v>3800</v>
      </c>
    </row>
    <row r="357" spans="1:9" s="21" customFormat="1" ht="26.4" hidden="1" x14ac:dyDescent="0.25">
      <c r="A357" s="72">
        <v>348</v>
      </c>
      <c r="B357" s="55">
        <v>703</v>
      </c>
      <c r="C357" s="4" t="s">
        <v>291</v>
      </c>
      <c r="D357" s="4">
        <v>240</v>
      </c>
      <c r="E357" s="94" t="s">
        <v>77</v>
      </c>
      <c r="F357" s="94"/>
      <c r="G357" s="63">
        <v>178.8</v>
      </c>
    </row>
    <row r="358" spans="1:9" s="21" customFormat="1" hidden="1" x14ac:dyDescent="0.25">
      <c r="A358" s="72">
        <v>349</v>
      </c>
      <c r="B358" s="55">
        <v>703</v>
      </c>
      <c r="C358" s="4" t="s">
        <v>291</v>
      </c>
      <c r="D358" s="4" t="s">
        <v>90</v>
      </c>
      <c r="E358" s="94" t="s">
        <v>91</v>
      </c>
      <c r="F358" s="94"/>
      <c r="G358" s="63">
        <v>13513.9</v>
      </c>
    </row>
    <row r="359" spans="1:9" s="21" customFormat="1" ht="39.6" hidden="1" x14ac:dyDescent="0.25">
      <c r="A359" s="72">
        <v>350</v>
      </c>
      <c r="B359" s="54">
        <v>703</v>
      </c>
      <c r="C359" s="2" t="s">
        <v>380</v>
      </c>
      <c r="D359" s="4"/>
      <c r="E359" s="88" t="s">
        <v>448</v>
      </c>
      <c r="F359" s="88"/>
      <c r="G359" s="29">
        <f>G360</f>
        <v>1294.3000000000002</v>
      </c>
    </row>
    <row r="360" spans="1:9" s="21" customFormat="1" hidden="1" x14ac:dyDescent="0.25">
      <c r="A360" s="72">
        <v>351</v>
      </c>
      <c r="B360" s="55">
        <v>703</v>
      </c>
      <c r="C360" s="4" t="s">
        <v>380</v>
      </c>
      <c r="D360" s="4" t="s">
        <v>90</v>
      </c>
      <c r="E360" s="94" t="s">
        <v>91</v>
      </c>
      <c r="F360" s="94"/>
      <c r="G360" s="63">
        <f>930.7+363.6</f>
        <v>1294.3000000000002</v>
      </c>
    </row>
    <row r="361" spans="1:9" s="21" customFormat="1" ht="27" hidden="1" customHeight="1" x14ac:dyDescent="0.25">
      <c r="A361" s="72">
        <v>352</v>
      </c>
      <c r="B361" s="54">
        <v>703</v>
      </c>
      <c r="C361" s="2" t="s">
        <v>478</v>
      </c>
      <c r="D361" s="4"/>
      <c r="E361" s="88" t="s">
        <v>477</v>
      </c>
      <c r="F361" s="88"/>
      <c r="G361" s="29">
        <f>G362</f>
        <v>2000</v>
      </c>
    </row>
    <row r="362" spans="1:9" s="21" customFormat="1" hidden="1" x14ac:dyDescent="0.25">
      <c r="A362" s="72">
        <v>353</v>
      </c>
      <c r="B362" s="55">
        <v>703</v>
      </c>
      <c r="C362" s="4" t="s">
        <v>478</v>
      </c>
      <c r="D362" s="4" t="s">
        <v>90</v>
      </c>
      <c r="E362" s="94" t="s">
        <v>91</v>
      </c>
      <c r="F362" s="94"/>
      <c r="G362" s="63">
        <v>2000</v>
      </c>
    </row>
    <row r="363" spans="1:9" s="21" customFormat="1" ht="105.6" hidden="1" x14ac:dyDescent="0.25">
      <c r="A363" s="72">
        <v>354</v>
      </c>
      <c r="B363" s="54">
        <v>703</v>
      </c>
      <c r="C363" s="32" t="s">
        <v>436</v>
      </c>
      <c r="D363" s="2"/>
      <c r="E363" s="95" t="s">
        <v>97</v>
      </c>
      <c r="F363" s="95"/>
      <c r="G363" s="40">
        <f>G364</f>
        <v>8018</v>
      </c>
    </row>
    <row r="364" spans="1:9" s="21" customFormat="1" hidden="1" x14ac:dyDescent="0.25">
      <c r="A364" s="72">
        <v>355</v>
      </c>
      <c r="B364" s="55">
        <v>703</v>
      </c>
      <c r="C364" s="4" t="s">
        <v>436</v>
      </c>
      <c r="D364" s="4" t="s">
        <v>90</v>
      </c>
      <c r="E364" s="94" t="s">
        <v>91</v>
      </c>
      <c r="F364" s="94"/>
      <c r="G364" s="74">
        <v>8018</v>
      </c>
    </row>
    <row r="365" spans="1:9" s="21" customFormat="1" x14ac:dyDescent="0.25">
      <c r="A365" s="72">
        <v>356</v>
      </c>
      <c r="B365" s="54">
        <v>707</v>
      </c>
      <c r="C365" s="2"/>
      <c r="D365" s="2"/>
      <c r="E365" s="5" t="s">
        <v>524</v>
      </c>
      <c r="F365" s="117">
        <v>27807.4</v>
      </c>
      <c r="G365" s="29">
        <f>G366</f>
        <v>10930.800000000001</v>
      </c>
      <c r="H365" s="84">
        <f>G365-F365</f>
        <v>-16876.599999999999</v>
      </c>
      <c r="I365" s="122">
        <f>G365/F365*100</f>
        <v>39.308960924070576</v>
      </c>
    </row>
    <row r="366" spans="1:9" s="21" customFormat="1" ht="39.6" hidden="1" x14ac:dyDescent="0.25">
      <c r="A366" s="72">
        <v>357</v>
      </c>
      <c r="B366" s="54">
        <v>707</v>
      </c>
      <c r="C366" s="2" t="s">
        <v>279</v>
      </c>
      <c r="D366" s="2"/>
      <c r="E366" s="88" t="s">
        <v>473</v>
      </c>
      <c r="F366" s="88"/>
      <c r="G366" s="29">
        <f>G367+G374+G377</f>
        <v>10930.800000000001</v>
      </c>
    </row>
    <row r="367" spans="1:9" ht="39.6" hidden="1" x14ac:dyDescent="0.25">
      <c r="A367" s="72">
        <v>358</v>
      </c>
      <c r="B367" s="54">
        <v>707</v>
      </c>
      <c r="C367" s="32" t="s">
        <v>290</v>
      </c>
      <c r="D367" s="2"/>
      <c r="E367" s="88" t="s">
        <v>127</v>
      </c>
      <c r="F367" s="88"/>
      <c r="G367" s="29">
        <f>G370+G368+G372</f>
        <v>9807.8000000000011</v>
      </c>
    </row>
    <row r="368" spans="1:9" s="21" customFormat="1" ht="15.75" hidden="1" customHeight="1" x14ac:dyDescent="0.25">
      <c r="A368" s="72">
        <v>359</v>
      </c>
      <c r="B368" s="54">
        <v>707</v>
      </c>
      <c r="C368" s="32" t="s">
        <v>291</v>
      </c>
      <c r="D368" s="2"/>
      <c r="E368" s="88" t="s">
        <v>129</v>
      </c>
      <c r="F368" s="88"/>
      <c r="G368" s="29">
        <f>G369</f>
        <v>4517.1000000000004</v>
      </c>
    </row>
    <row r="369" spans="1:9" ht="15.75" hidden="1" customHeight="1" x14ac:dyDescent="0.25">
      <c r="A369" s="72">
        <v>360</v>
      </c>
      <c r="B369" s="55">
        <v>707</v>
      </c>
      <c r="C369" s="52" t="s">
        <v>291</v>
      </c>
      <c r="D369" s="4" t="s">
        <v>90</v>
      </c>
      <c r="E369" s="94" t="s">
        <v>91</v>
      </c>
      <c r="F369" s="94"/>
      <c r="G369" s="63">
        <v>4517.1000000000004</v>
      </c>
    </row>
    <row r="370" spans="1:9" s="21" customFormat="1" ht="26.4" hidden="1" x14ac:dyDescent="0.25">
      <c r="A370" s="72">
        <v>361</v>
      </c>
      <c r="B370" s="90">
        <v>707</v>
      </c>
      <c r="C370" s="85" t="s">
        <v>295</v>
      </c>
      <c r="D370" s="10"/>
      <c r="E370" s="88" t="s">
        <v>126</v>
      </c>
      <c r="F370" s="88"/>
      <c r="G370" s="29">
        <f>G371</f>
        <v>4321.3</v>
      </c>
    </row>
    <row r="371" spans="1:9" hidden="1" x14ac:dyDescent="0.25">
      <c r="A371" s="72">
        <v>362</v>
      </c>
      <c r="B371" s="91">
        <v>707</v>
      </c>
      <c r="C371" s="12" t="s">
        <v>295</v>
      </c>
      <c r="D371" s="4" t="s">
        <v>90</v>
      </c>
      <c r="E371" s="94" t="s">
        <v>91</v>
      </c>
      <c r="F371" s="94"/>
      <c r="G371" s="63">
        <v>4321.3</v>
      </c>
    </row>
    <row r="372" spans="1:9" s="21" customFormat="1" hidden="1" x14ac:dyDescent="0.25">
      <c r="A372" s="72">
        <v>363</v>
      </c>
      <c r="B372" s="54">
        <v>707</v>
      </c>
      <c r="C372" s="2" t="s">
        <v>379</v>
      </c>
      <c r="D372" s="4"/>
      <c r="E372" s="88" t="s">
        <v>378</v>
      </c>
      <c r="F372" s="88"/>
      <c r="G372" s="29">
        <f>G373</f>
        <v>969.4</v>
      </c>
    </row>
    <row r="373" spans="1:9" s="21" customFormat="1" hidden="1" x14ac:dyDescent="0.25">
      <c r="A373" s="72">
        <v>364</v>
      </c>
      <c r="B373" s="55">
        <v>707</v>
      </c>
      <c r="C373" s="4" t="s">
        <v>379</v>
      </c>
      <c r="D373" s="4" t="s">
        <v>90</v>
      </c>
      <c r="E373" s="94" t="s">
        <v>91</v>
      </c>
      <c r="F373" s="94"/>
      <c r="G373" s="74">
        <v>969.4</v>
      </c>
    </row>
    <row r="374" spans="1:9" ht="28.5" hidden="1" customHeight="1" x14ac:dyDescent="0.25">
      <c r="A374" s="72">
        <v>365</v>
      </c>
      <c r="B374" s="54">
        <v>707</v>
      </c>
      <c r="C374" s="2" t="s">
        <v>464</v>
      </c>
      <c r="D374" s="2"/>
      <c r="E374" s="88" t="s">
        <v>130</v>
      </c>
      <c r="F374" s="88"/>
      <c r="G374" s="29">
        <f>G375</f>
        <v>923</v>
      </c>
    </row>
    <row r="375" spans="1:9" ht="31.5" hidden="1" customHeight="1" x14ac:dyDescent="0.25">
      <c r="A375" s="72">
        <v>366</v>
      </c>
      <c r="B375" s="54">
        <v>707</v>
      </c>
      <c r="C375" s="2" t="s">
        <v>462</v>
      </c>
      <c r="D375" s="2"/>
      <c r="E375" s="88" t="s">
        <v>141</v>
      </c>
      <c r="F375" s="88"/>
      <c r="G375" s="29">
        <f>G376</f>
        <v>923</v>
      </c>
    </row>
    <row r="376" spans="1:9" hidden="1" x14ac:dyDescent="0.25">
      <c r="A376" s="72">
        <v>367</v>
      </c>
      <c r="B376" s="55">
        <v>707</v>
      </c>
      <c r="C376" s="4" t="s">
        <v>462</v>
      </c>
      <c r="D376" s="4" t="s">
        <v>90</v>
      </c>
      <c r="E376" s="94" t="s">
        <v>91</v>
      </c>
      <c r="F376" s="94"/>
      <c r="G376" s="63">
        <v>923</v>
      </c>
    </row>
    <row r="377" spans="1:9" s="21" customFormat="1" ht="31.5" hidden="1" customHeight="1" x14ac:dyDescent="0.25">
      <c r="A377" s="72">
        <v>368</v>
      </c>
      <c r="B377" s="54">
        <v>707</v>
      </c>
      <c r="C377" s="2" t="s">
        <v>465</v>
      </c>
      <c r="D377" s="2"/>
      <c r="E377" s="88" t="s">
        <v>142</v>
      </c>
      <c r="F377" s="88"/>
      <c r="G377" s="29">
        <f>G378</f>
        <v>200</v>
      </c>
    </row>
    <row r="378" spans="1:9" s="21" customFormat="1" ht="31.5" hidden="1" customHeight="1" x14ac:dyDescent="0.25">
      <c r="A378" s="72">
        <v>369</v>
      </c>
      <c r="B378" s="54">
        <v>707</v>
      </c>
      <c r="C378" s="2" t="s">
        <v>463</v>
      </c>
      <c r="D378" s="2"/>
      <c r="E378" s="88" t="s">
        <v>143</v>
      </c>
      <c r="F378" s="88"/>
      <c r="G378" s="29">
        <f>G379</f>
        <v>200</v>
      </c>
    </row>
    <row r="379" spans="1:9" s="21" customFormat="1" hidden="1" x14ac:dyDescent="0.25">
      <c r="A379" s="72">
        <v>370</v>
      </c>
      <c r="B379" s="55">
        <v>707</v>
      </c>
      <c r="C379" s="4" t="s">
        <v>463</v>
      </c>
      <c r="D379" s="4" t="s">
        <v>90</v>
      </c>
      <c r="E379" s="94" t="s">
        <v>91</v>
      </c>
      <c r="F379" s="94"/>
      <c r="G379" s="63">
        <v>200</v>
      </c>
    </row>
    <row r="380" spans="1:9" x14ac:dyDescent="0.25">
      <c r="A380" s="72">
        <v>371</v>
      </c>
      <c r="B380" s="54">
        <v>709</v>
      </c>
      <c r="C380" s="2"/>
      <c r="D380" s="2"/>
      <c r="E380" s="88" t="s">
        <v>22</v>
      </c>
      <c r="F380" s="117">
        <v>24049.4</v>
      </c>
      <c r="G380" s="29">
        <f>G381+G395+G404</f>
        <v>27111.599999999999</v>
      </c>
      <c r="H380" s="84">
        <f>G380-F380</f>
        <v>3062.1999999999971</v>
      </c>
      <c r="I380" s="122">
        <f>G380/F380*100</f>
        <v>112.73295799479403</v>
      </c>
    </row>
    <row r="381" spans="1:9" ht="39.6" hidden="1" x14ac:dyDescent="0.25">
      <c r="A381" s="72">
        <v>372</v>
      </c>
      <c r="B381" s="54">
        <v>709</v>
      </c>
      <c r="C381" s="2" t="s">
        <v>279</v>
      </c>
      <c r="D381" s="2"/>
      <c r="E381" s="88" t="s">
        <v>473</v>
      </c>
      <c r="F381" s="88"/>
      <c r="G381" s="29">
        <f>G385+G382</f>
        <v>26991.599999999999</v>
      </c>
    </row>
    <row r="382" spans="1:9" ht="39.6" hidden="1" x14ac:dyDescent="0.25">
      <c r="A382" s="72">
        <v>373</v>
      </c>
      <c r="B382" s="54">
        <v>709</v>
      </c>
      <c r="C382" s="32" t="s">
        <v>290</v>
      </c>
      <c r="D382" s="2"/>
      <c r="E382" s="88" t="s">
        <v>127</v>
      </c>
      <c r="F382" s="88"/>
      <c r="G382" s="29">
        <f>G383</f>
        <v>58.2</v>
      </c>
    </row>
    <row r="383" spans="1:9" hidden="1" x14ac:dyDescent="0.25">
      <c r="A383" s="72">
        <v>374</v>
      </c>
      <c r="B383" s="54">
        <v>709</v>
      </c>
      <c r="C383" s="2" t="s">
        <v>379</v>
      </c>
      <c r="D383" s="4"/>
      <c r="E383" s="88" t="s">
        <v>378</v>
      </c>
      <c r="F383" s="88"/>
      <c r="G383" s="29">
        <f>G384</f>
        <v>58.2</v>
      </c>
    </row>
    <row r="384" spans="1:9" ht="26.4" hidden="1" x14ac:dyDescent="0.25">
      <c r="A384" s="72">
        <v>375</v>
      </c>
      <c r="B384" s="55">
        <v>709</v>
      </c>
      <c r="C384" s="4" t="s">
        <v>379</v>
      </c>
      <c r="D384" s="4" t="s">
        <v>78</v>
      </c>
      <c r="E384" s="94" t="s">
        <v>77</v>
      </c>
      <c r="F384" s="94"/>
      <c r="G384" s="74">
        <v>58.2</v>
      </c>
    </row>
    <row r="385" spans="1:7" ht="39.6" hidden="1" x14ac:dyDescent="0.25">
      <c r="A385" s="72">
        <v>376</v>
      </c>
      <c r="B385" s="54">
        <v>709</v>
      </c>
      <c r="C385" s="2" t="s">
        <v>296</v>
      </c>
      <c r="D385" s="2"/>
      <c r="E385" s="88" t="s">
        <v>408</v>
      </c>
      <c r="F385" s="88"/>
      <c r="G385" s="29">
        <f>G386+G389+G391</f>
        <v>26933.399999999998</v>
      </c>
    </row>
    <row r="386" spans="1:7" ht="15.75" hidden="1" customHeight="1" x14ac:dyDescent="0.25">
      <c r="A386" s="72">
        <v>377</v>
      </c>
      <c r="B386" s="54">
        <v>709</v>
      </c>
      <c r="C386" s="2" t="s">
        <v>321</v>
      </c>
      <c r="D386" s="2"/>
      <c r="E386" s="88" t="s">
        <v>109</v>
      </c>
      <c r="F386" s="88"/>
      <c r="G386" s="29">
        <f>G387+G388</f>
        <v>4317.7999999999993</v>
      </c>
    </row>
    <row r="387" spans="1:7" ht="28.5" hidden="1" customHeight="1" x14ac:dyDescent="0.25">
      <c r="A387" s="72">
        <v>378</v>
      </c>
      <c r="B387" s="55">
        <v>709</v>
      </c>
      <c r="C387" s="4" t="s">
        <v>321</v>
      </c>
      <c r="D387" s="4" t="s">
        <v>50</v>
      </c>
      <c r="E387" s="94" t="s">
        <v>81</v>
      </c>
      <c r="F387" s="94"/>
      <c r="G387" s="63">
        <f>4090.2+11.4</f>
        <v>4101.5999999999995</v>
      </c>
    </row>
    <row r="388" spans="1:7" ht="26.4" hidden="1" x14ac:dyDescent="0.25">
      <c r="A388" s="72">
        <v>379</v>
      </c>
      <c r="B388" s="55">
        <v>709</v>
      </c>
      <c r="C388" s="4" t="s">
        <v>321</v>
      </c>
      <c r="D388" s="4">
        <v>240</v>
      </c>
      <c r="E388" s="94" t="s">
        <v>77</v>
      </c>
      <c r="F388" s="94"/>
      <c r="G388" s="63">
        <v>216.2</v>
      </c>
    </row>
    <row r="389" spans="1:7" ht="26.4" hidden="1" x14ac:dyDescent="0.25">
      <c r="A389" s="72">
        <v>380</v>
      </c>
      <c r="B389" s="54">
        <v>709</v>
      </c>
      <c r="C389" s="2" t="s">
        <v>322</v>
      </c>
      <c r="D389" s="2"/>
      <c r="E389" s="88" t="s">
        <v>128</v>
      </c>
      <c r="F389" s="88"/>
      <c r="G389" s="29">
        <f>G390</f>
        <v>500</v>
      </c>
    </row>
    <row r="390" spans="1:7" s="21" customFormat="1" ht="26.4" hidden="1" x14ac:dyDescent="0.25">
      <c r="A390" s="72">
        <v>381</v>
      </c>
      <c r="B390" s="55">
        <v>709</v>
      </c>
      <c r="C390" s="4" t="s">
        <v>322</v>
      </c>
      <c r="D390" s="4">
        <v>240</v>
      </c>
      <c r="E390" s="94" t="s">
        <v>77</v>
      </c>
      <c r="F390" s="94"/>
      <c r="G390" s="63">
        <v>500</v>
      </c>
    </row>
    <row r="391" spans="1:7" s="20" customFormat="1" hidden="1" x14ac:dyDescent="0.25">
      <c r="A391" s="72">
        <v>382</v>
      </c>
      <c r="B391" s="54">
        <v>709</v>
      </c>
      <c r="C391" s="2" t="s">
        <v>323</v>
      </c>
      <c r="D391" s="2"/>
      <c r="E391" s="88" t="s">
        <v>129</v>
      </c>
      <c r="F391" s="88"/>
      <c r="G391" s="40">
        <f>G392+G393+G394</f>
        <v>22115.599999999999</v>
      </c>
    </row>
    <row r="392" spans="1:7" hidden="1" x14ac:dyDescent="0.25">
      <c r="A392" s="72">
        <v>383</v>
      </c>
      <c r="B392" s="55">
        <v>709</v>
      </c>
      <c r="C392" s="4" t="s">
        <v>323</v>
      </c>
      <c r="D392" s="4" t="s">
        <v>44</v>
      </c>
      <c r="E392" s="94" t="s">
        <v>45</v>
      </c>
      <c r="F392" s="94"/>
      <c r="G392" s="63">
        <v>18348.5</v>
      </c>
    </row>
    <row r="393" spans="1:7" s="20" customFormat="1" ht="30" hidden="1" customHeight="1" x14ac:dyDescent="0.25">
      <c r="A393" s="72">
        <v>384</v>
      </c>
      <c r="B393" s="55">
        <v>709</v>
      </c>
      <c r="C393" s="4" t="s">
        <v>323</v>
      </c>
      <c r="D393" s="4">
        <v>240</v>
      </c>
      <c r="E393" s="94" t="s">
        <v>77</v>
      </c>
      <c r="F393" s="94"/>
      <c r="G393" s="63">
        <v>3764.1</v>
      </c>
    </row>
    <row r="394" spans="1:7" hidden="1" x14ac:dyDescent="0.25">
      <c r="A394" s="72">
        <v>385</v>
      </c>
      <c r="B394" s="55">
        <v>709</v>
      </c>
      <c r="C394" s="4" t="s">
        <v>323</v>
      </c>
      <c r="D394" s="4" t="s">
        <v>79</v>
      </c>
      <c r="E394" s="94" t="s">
        <v>80</v>
      </c>
      <c r="F394" s="94"/>
      <c r="G394" s="63">
        <v>3</v>
      </c>
    </row>
    <row r="395" spans="1:7" ht="28.5" hidden="1" customHeight="1" x14ac:dyDescent="0.25">
      <c r="A395" s="72">
        <v>386</v>
      </c>
      <c r="B395" s="90">
        <v>709</v>
      </c>
      <c r="C395" s="10" t="s">
        <v>297</v>
      </c>
      <c r="D395" s="2"/>
      <c r="E395" s="88" t="s">
        <v>409</v>
      </c>
      <c r="F395" s="88"/>
      <c r="G395" s="29">
        <f>G396+G399</f>
        <v>20</v>
      </c>
    </row>
    <row r="396" spans="1:7" ht="26.4" hidden="1" x14ac:dyDescent="0.25">
      <c r="A396" s="72">
        <v>387</v>
      </c>
      <c r="B396" s="90">
        <v>709</v>
      </c>
      <c r="C396" s="10" t="s">
        <v>298</v>
      </c>
      <c r="D396" s="2"/>
      <c r="E396" s="88" t="s">
        <v>170</v>
      </c>
      <c r="F396" s="88"/>
      <c r="G396" s="29">
        <f>G397</f>
        <v>10</v>
      </c>
    </row>
    <row r="397" spans="1:7" ht="30" hidden="1" customHeight="1" x14ac:dyDescent="0.25">
      <c r="A397" s="72">
        <v>388</v>
      </c>
      <c r="B397" s="90">
        <v>709</v>
      </c>
      <c r="C397" s="10" t="s">
        <v>299</v>
      </c>
      <c r="D397" s="2"/>
      <c r="E397" s="88" t="s">
        <v>171</v>
      </c>
      <c r="F397" s="88"/>
      <c r="G397" s="29">
        <f>G398</f>
        <v>10</v>
      </c>
    </row>
    <row r="398" spans="1:7" ht="17.55" hidden="1" customHeight="1" x14ac:dyDescent="0.25">
      <c r="A398" s="72">
        <v>389</v>
      </c>
      <c r="B398" s="91">
        <v>709</v>
      </c>
      <c r="C398" s="12" t="s">
        <v>299</v>
      </c>
      <c r="D398" s="4" t="s">
        <v>90</v>
      </c>
      <c r="E398" s="94" t="s">
        <v>91</v>
      </c>
      <c r="F398" s="94"/>
      <c r="G398" s="63">
        <v>10</v>
      </c>
    </row>
    <row r="399" spans="1:7" s="21" customFormat="1" ht="39.6" hidden="1" x14ac:dyDescent="0.25">
      <c r="A399" s="72">
        <v>390</v>
      </c>
      <c r="B399" s="90">
        <v>709</v>
      </c>
      <c r="C399" s="10" t="s">
        <v>300</v>
      </c>
      <c r="D399" s="2"/>
      <c r="E399" s="88" t="s">
        <v>172</v>
      </c>
      <c r="F399" s="88"/>
      <c r="G399" s="29">
        <f>G400+G402</f>
        <v>10</v>
      </c>
    </row>
    <row r="400" spans="1:7" ht="39.6" hidden="1" x14ac:dyDescent="0.25">
      <c r="A400" s="72">
        <v>391</v>
      </c>
      <c r="B400" s="90">
        <v>709</v>
      </c>
      <c r="C400" s="10" t="s">
        <v>301</v>
      </c>
      <c r="D400" s="2"/>
      <c r="E400" s="88" t="s">
        <v>173</v>
      </c>
      <c r="F400" s="88"/>
      <c r="G400" s="29">
        <f>G401</f>
        <v>5</v>
      </c>
    </row>
    <row r="401" spans="1:9" s="21" customFormat="1" hidden="1" x14ac:dyDescent="0.25">
      <c r="A401" s="72">
        <v>392</v>
      </c>
      <c r="B401" s="91">
        <v>709</v>
      </c>
      <c r="C401" s="12" t="s">
        <v>301</v>
      </c>
      <c r="D401" s="4" t="s">
        <v>90</v>
      </c>
      <c r="E401" s="94" t="s">
        <v>91</v>
      </c>
      <c r="F401" s="94"/>
      <c r="G401" s="63">
        <v>5</v>
      </c>
    </row>
    <row r="402" spans="1:9" ht="26.4" hidden="1" x14ac:dyDescent="0.25">
      <c r="A402" s="72">
        <v>393</v>
      </c>
      <c r="B402" s="90">
        <v>709</v>
      </c>
      <c r="C402" s="10" t="s">
        <v>302</v>
      </c>
      <c r="D402" s="2"/>
      <c r="E402" s="88" t="s">
        <v>174</v>
      </c>
      <c r="F402" s="88"/>
      <c r="G402" s="29">
        <f>G403</f>
        <v>5</v>
      </c>
    </row>
    <row r="403" spans="1:9" hidden="1" x14ac:dyDescent="0.25">
      <c r="A403" s="72">
        <v>394</v>
      </c>
      <c r="B403" s="91">
        <v>709</v>
      </c>
      <c r="C403" s="12" t="s">
        <v>302</v>
      </c>
      <c r="D403" s="4" t="s">
        <v>90</v>
      </c>
      <c r="E403" s="94" t="s">
        <v>91</v>
      </c>
      <c r="F403" s="94"/>
      <c r="G403" s="63">
        <v>5</v>
      </c>
    </row>
    <row r="404" spans="1:9" ht="26.4" hidden="1" x14ac:dyDescent="0.25">
      <c r="A404" s="72">
        <v>395</v>
      </c>
      <c r="B404" s="54">
        <v>709</v>
      </c>
      <c r="C404" s="2" t="s">
        <v>234</v>
      </c>
      <c r="D404" s="2"/>
      <c r="E404" s="88" t="s">
        <v>424</v>
      </c>
      <c r="F404" s="88"/>
      <c r="G404" s="29">
        <f>G405</f>
        <v>100</v>
      </c>
    </row>
    <row r="405" spans="1:9" s="21" customFormat="1" ht="26.4" hidden="1" x14ac:dyDescent="0.25">
      <c r="A405" s="72">
        <v>396</v>
      </c>
      <c r="B405" s="54">
        <v>709</v>
      </c>
      <c r="C405" s="2" t="s">
        <v>269</v>
      </c>
      <c r="D405" s="2"/>
      <c r="E405" s="88" t="s">
        <v>138</v>
      </c>
      <c r="F405" s="88"/>
      <c r="G405" s="29">
        <f>G406+G408</f>
        <v>100</v>
      </c>
    </row>
    <row r="406" spans="1:9" ht="26.4" hidden="1" x14ac:dyDescent="0.25">
      <c r="A406" s="72">
        <v>397</v>
      </c>
      <c r="B406" s="54">
        <v>709</v>
      </c>
      <c r="C406" s="2" t="s">
        <v>425</v>
      </c>
      <c r="D406" s="2"/>
      <c r="E406" s="88" t="s">
        <v>184</v>
      </c>
      <c r="F406" s="88"/>
      <c r="G406" s="29">
        <f>G407</f>
        <v>50</v>
      </c>
    </row>
    <row r="407" spans="1:9" s="21" customFormat="1" hidden="1" x14ac:dyDescent="0.25">
      <c r="A407" s="72">
        <v>398</v>
      </c>
      <c r="B407" s="55">
        <v>709</v>
      </c>
      <c r="C407" s="4" t="s">
        <v>425</v>
      </c>
      <c r="D407" s="4" t="s">
        <v>90</v>
      </c>
      <c r="E407" s="94" t="s">
        <v>91</v>
      </c>
      <c r="F407" s="94"/>
      <c r="G407" s="63">
        <v>50</v>
      </c>
    </row>
    <row r="408" spans="1:9" s="21" customFormat="1" hidden="1" x14ac:dyDescent="0.25">
      <c r="A408" s="72">
        <v>399</v>
      </c>
      <c r="B408" s="54">
        <v>709</v>
      </c>
      <c r="C408" s="2" t="s">
        <v>426</v>
      </c>
      <c r="D408" s="2"/>
      <c r="E408" s="88" t="s">
        <v>358</v>
      </c>
      <c r="F408" s="88"/>
      <c r="G408" s="29">
        <f>G409</f>
        <v>50</v>
      </c>
    </row>
    <row r="409" spans="1:9" s="21" customFormat="1" hidden="1" x14ac:dyDescent="0.25">
      <c r="A409" s="72">
        <v>400</v>
      </c>
      <c r="B409" s="55">
        <v>709</v>
      </c>
      <c r="C409" s="4" t="s">
        <v>426</v>
      </c>
      <c r="D409" s="4" t="s">
        <v>90</v>
      </c>
      <c r="E409" s="94" t="s">
        <v>91</v>
      </c>
      <c r="F409" s="94"/>
      <c r="G409" s="63">
        <v>50</v>
      </c>
    </row>
    <row r="410" spans="1:9" ht="15.6" x14ac:dyDescent="0.3">
      <c r="A410" s="72">
        <v>401</v>
      </c>
      <c r="B410" s="54">
        <v>800</v>
      </c>
      <c r="C410" s="2"/>
      <c r="D410" s="4"/>
      <c r="E410" s="93" t="s">
        <v>40</v>
      </c>
      <c r="F410" s="116">
        <v>139458</v>
      </c>
      <c r="G410" s="29">
        <f>G411+G429</f>
        <v>135231</v>
      </c>
      <c r="H410" s="84">
        <f>G410-F410</f>
        <v>-4227</v>
      </c>
      <c r="I410" s="122">
        <f>G410/F410*100</f>
        <v>96.968979907929267</v>
      </c>
    </row>
    <row r="411" spans="1:9" x14ac:dyDescent="0.25">
      <c r="A411" s="72">
        <v>402</v>
      </c>
      <c r="B411" s="54">
        <v>801</v>
      </c>
      <c r="C411" s="2"/>
      <c r="D411" s="2"/>
      <c r="E411" s="88" t="s">
        <v>23</v>
      </c>
      <c r="F411" s="117">
        <v>116933.8</v>
      </c>
      <c r="G411" s="29">
        <f>G412</f>
        <v>111799.40000000001</v>
      </c>
      <c r="H411" s="84">
        <f>G411-F411</f>
        <v>-5134.3999999999942</v>
      </c>
      <c r="I411" s="122">
        <f>G411/F411*100</f>
        <v>95.609139530229925</v>
      </c>
    </row>
    <row r="412" spans="1:9" ht="26.4" hidden="1" x14ac:dyDescent="0.25">
      <c r="A412" s="72">
        <v>403</v>
      </c>
      <c r="B412" s="54">
        <v>801</v>
      </c>
      <c r="C412" s="2" t="s">
        <v>209</v>
      </c>
      <c r="D412" s="2"/>
      <c r="E412" s="88" t="s">
        <v>410</v>
      </c>
      <c r="F412" s="88"/>
      <c r="G412" s="29">
        <f>G413</f>
        <v>111799.40000000001</v>
      </c>
    </row>
    <row r="413" spans="1:9" hidden="1" x14ac:dyDescent="0.25">
      <c r="A413" s="72">
        <v>404</v>
      </c>
      <c r="B413" s="54">
        <v>801</v>
      </c>
      <c r="C413" s="10" t="s">
        <v>208</v>
      </c>
      <c r="D413" s="2"/>
      <c r="E413" s="88" t="s">
        <v>105</v>
      </c>
      <c r="F413" s="88"/>
      <c r="G413" s="29">
        <f>G414+G416+G418+G420+G424+G426</f>
        <v>111799.40000000001</v>
      </c>
    </row>
    <row r="414" spans="1:9" s="21" customFormat="1" ht="27" hidden="1" customHeight="1" x14ac:dyDescent="0.25">
      <c r="A414" s="72">
        <v>405</v>
      </c>
      <c r="B414" s="54">
        <v>801</v>
      </c>
      <c r="C414" s="2" t="s">
        <v>207</v>
      </c>
      <c r="D414" s="2"/>
      <c r="E414" s="88" t="s">
        <v>152</v>
      </c>
      <c r="F414" s="88"/>
      <c r="G414" s="29">
        <f>G415</f>
        <v>20781</v>
      </c>
    </row>
    <row r="415" spans="1:9" s="21" customFormat="1" hidden="1" x14ac:dyDescent="0.25">
      <c r="A415" s="72">
        <v>406</v>
      </c>
      <c r="B415" s="55">
        <v>801</v>
      </c>
      <c r="C415" s="4" t="s">
        <v>207</v>
      </c>
      <c r="D415" s="4" t="s">
        <v>90</v>
      </c>
      <c r="E415" s="94" t="s">
        <v>91</v>
      </c>
      <c r="F415" s="94"/>
      <c r="G415" s="63">
        <v>20781</v>
      </c>
    </row>
    <row r="416" spans="1:9" ht="30.6" hidden="1" customHeight="1" x14ac:dyDescent="0.25">
      <c r="A416" s="72">
        <v>407</v>
      </c>
      <c r="B416" s="54">
        <v>801</v>
      </c>
      <c r="C416" s="2" t="s">
        <v>210</v>
      </c>
      <c r="D416" s="2"/>
      <c r="E416" s="88" t="s">
        <v>153</v>
      </c>
      <c r="F416" s="88"/>
      <c r="G416" s="29">
        <f>G417</f>
        <v>18586.599999999999</v>
      </c>
    </row>
    <row r="417" spans="1:9" hidden="1" x14ac:dyDescent="0.25">
      <c r="A417" s="72">
        <v>408</v>
      </c>
      <c r="B417" s="55">
        <v>801</v>
      </c>
      <c r="C417" s="4" t="s">
        <v>210</v>
      </c>
      <c r="D417" s="4" t="s">
        <v>85</v>
      </c>
      <c r="E417" s="94" t="s">
        <v>86</v>
      </c>
      <c r="F417" s="94"/>
      <c r="G417" s="63">
        <v>18586.599999999999</v>
      </c>
    </row>
    <row r="418" spans="1:9" ht="26.4" hidden="1" x14ac:dyDescent="0.25">
      <c r="A418" s="72">
        <v>409</v>
      </c>
      <c r="B418" s="54">
        <v>801</v>
      </c>
      <c r="C418" s="2" t="s">
        <v>211</v>
      </c>
      <c r="D418" s="2"/>
      <c r="E418" s="88" t="s">
        <v>154</v>
      </c>
      <c r="F418" s="88"/>
      <c r="G418" s="29">
        <f>G419</f>
        <v>70841.600000000006</v>
      </c>
    </row>
    <row r="419" spans="1:9" ht="15.75" hidden="1" customHeight="1" x14ac:dyDescent="0.25">
      <c r="A419" s="72">
        <v>410</v>
      </c>
      <c r="B419" s="55">
        <v>801</v>
      </c>
      <c r="C419" s="4" t="s">
        <v>211</v>
      </c>
      <c r="D419" s="4" t="s">
        <v>85</v>
      </c>
      <c r="E419" s="94" t="s">
        <v>86</v>
      </c>
      <c r="F419" s="94"/>
      <c r="G419" s="63">
        <v>70841.600000000006</v>
      </c>
    </row>
    <row r="420" spans="1:9" ht="16.5" hidden="1" customHeight="1" x14ac:dyDescent="0.25">
      <c r="A420" s="72">
        <v>411</v>
      </c>
      <c r="B420" s="54">
        <v>801</v>
      </c>
      <c r="C420" s="2" t="s">
        <v>212</v>
      </c>
      <c r="D420" s="2"/>
      <c r="E420" s="88" t="s">
        <v>38</v>
      </c>
      <c r="F420" s="88"/>
      <c r="G420" s="29">
        <f>G421+G422+G423</f>
        <v>1300</v>
      </c>
    </row>
    <row r="421" spans="1:9" ht="26.4" hidden="1" x14ac:dyDescent="0.25">
      <c r="A421" s="72">
        <v>412</v>
      </c>
      <c r="B421" s="55">
        <v>801</v>
      </c>
      <c r="C421" s="4" t="s">
        <v>212</v>
      </c>
      <c r="D421" s="4" t="s">
        <v>78</v>
      </c>
      <c r="E421" s="94" t="s">
        <v>77</v>
      </c>
      <c r="F421" s="94"/>
      <c r="G421" s="63">
        <f>360+400+110</f>
        <v>870</v>
      </c>
    </row>
    <row r="422" spans="1:9" ht="14.25" hidden="1" customHeight="1" x14ac:dyDescent="0.25">
      <c r="A422" s="72">
        <v>413</v>
      </c>
      <c r="B422" s="55">
        <v>801</v>
      </c>
      <c r="C422" s="4" t="s">
        <v>212</v>
      </c>
      <c r="D422" s="4" t="s">
        <v>85</v>
      </c>
      <c r="E422" s="94" t="s">
        <v>86</v>
      </c>
      <c r="F422" s="94"/>
      <c r="G422" s="63">
        <f>245+140</f>
        <v>385</v>
      </c>
    </row>
    <row r="423" spans="1:9" ht="14.25" hidden="1" customHeight="1" x14ac:dyDescent="0.25">
      <c r="A423" s="72">
        <v>414</v>
      </c>
      <c r="B423" s="55">
        <v>801</v>
      </c>
      <c r="C423" s="4" t="s">
        <v>212</v>
      </c>
      <c r="D423" s="4" t="s">
        <v>90</v>
      </c>
      <c r="E423" s="94" t="s">
        <v>91</v>
      </c>
      <c r="F423" s="94"/>
      <c r="G423" s="63">
        <v>45</v>
      </c>
    </row>
    <row r="424" spans="1:9" ht="66" hidden="1" x14ac:dyDescent="0.25">
      <c r="A424" s="72">
        <v>415</v>
      </c>
      <c r="B424" s="90">
        <v>801</v>
      </c>
      <c r="C424" s="10" t="s">
        <v>450</v>
      </c>
      <c r="D424" s="4"/>
      <c r="E424" s="88" t="s">
        <v>451</v>
      </c>
      <c r="F424" s="88"/>
      <c r="G424" s="29">
        <f>G425</f>
        <v>200</v>
      </c>
    </row>
    <row r="425" spans="1:9" hidden="1" x14ac:dyDescent="0.25">
      <c r="A425" s="72">
        <v>416</v>
      </c>
      <c r="B425" s="91">
        <v>801</v>
      </c>
      <c r="C425" s="12" t="s">
        <v>450</v>
      </c>
      <c r="D425" s="4" t="s">
        <v>85</v>
      </c>
      <c r="E425" s="94" t="s">
        <v>86</v>
      </c>
      <c r="F425" s="94"/>
      <c r="G425" s="63">
        <v>200</v>
      </c>
    </row>
    <row r="426" spans="1:9" ht="66" hidden="1" x14ac:dyDescent="0.25">
      <c r="A426" s="72">
        <v>417</v>
      </c>
      <c r="B426" s="90">
        <v>801</v>
      </c>
      <c r="C426" s="10" t="s">
        <v>452</v>
      </c>
      <c r="D426" s="32"/>
      <c r="E426" s="88" t="s">
        <v>453</v>
      </c>
      <c r="F426" s="88"/>
      <c r="G426" s="29">
        <f>G427+G428</f>
        <v>90.2</v>
      </c>
    </row>
    <row r="427" spans="1:9" hidden="1" x14ac:dyDescent="0.25">
      <c r="A427" s="72">
        <v>418</v>
      </c>
      <c r="B427" s="91">
        <v>801</v>
      </c>
      <c r="C427" s="12" t="s">
        <v>452</v>
      </c>
      <c r="D427" s="4" t="s">
        <v>85</v>
      </c>
      <c r="E427" s="94" t="s">
        <v>86</v>
      </c>
      <c r="F427" s="94"/>
      <c r="G427" s="63">
        <v>45.1</v>
      </c>
    </row>
    <row r="428" spans="1:9" hidden="1" x14ac:dyDescent="0.25">
      <c r="A428" s="72">
        <v>419</v>
      </c>
      <c r="B428" s="91">
        <v>801</v>
      </c>
      <c r="C428" s="12" t="s">
        <v>452</v>
      </c>
      <c r="D428" s="4" t="s">
        <v>90</v>
      </c>
      <c r="E428" s="94" t="s">
        <v>91</v>
      </c>
      <c r="F428" s="94"/>
      <c r="G428" s="63">
        <v>45.1</v>
      </c>
    </row>
    <row r="429" spans="1:9" s="20" customFormat="1" x14ac:dyDescent="0.25">
      <c r="A429" s="72">
        <v>420</v>
      </c>
      <c r="B429" s="92" t="s">
        <v>87</v>
      </c>
      <c r="C429" s="73" t="s">
        <v>88</v>
      </c>
      <c r="D429" s="73" t="s">
        <v>88</v>
      </c>
      <c r="E429" s="97" t="s">
        <v>89</v>
      </c>
      <c r="F429" s="120">
        <v>22524.2</v>
      </c>
      <c r="G429" s="29">
        <f>G430</f>
        <v>23431.600000000002</v>
      </c>
      <c r="H429" s="84">
        <f>G429-F429</f>
        <v>907.40000000000146</v>
      </c>
      <c r="I429" s="122">
        <f>G429/F429*100</f>
        <v>104.02855595315262</v>
      </c>
    </row>
    <row r="430" spans="1:9" ht="26.4" hidden="1" x14ac:dyDescent="0.25">
      <c r="A430" s="72">
        <v>421</v>
      </c>
      <c r="B430" s="92" t="s">
        <v>87</v>
      </c>
      <c r="C430" s="2" t="s">
        <v>209</v>
      </c>
      <c r="D430" s="73"/>
      <c r="E430" s="88" t="s">
        <v>410</v>
      </c>
      <c r="F430" s="88"/>
      <c r="G430" s="29">
        <f>G431</f>
        <v>23431.600000000002</v>
      </c>
    </row>
    <row r="431" spans="1:9" s="20" customFormat="1" ht="39.6" hidden="1" x14ac:dyDescent="0.25">
      <c r="A431" s="72">
        <v>422</v>
      </c>
      <c r="B431" s="54">
        <v>804</v>
      </c>
      <c r="C431" s="2" t="s">
        <v>214</v>
      </c>
      <c r="D431" s="2"/>
      <c r="E431" s="88" t="s">
        <v>411</v>
      </c>
      <c r="F431" s="88"/>
      <c r="G431" s="29">
        <f>G432</f>
        <v>23431.600000000002</v>
      </c>
    </row>
    <row r="432" spans="1:9" ht="26.4" hidden="1" x14ac:dyDescent="0.25">
      <c r="A432" s="72">
        <v>423</v>
      </c>
      <c r="B432" s="54">
        <v>804</v>
      </c>
      <c r="C432" s="2" t="s">
        <v>213</v>
      </c>
      <c r="D432" s="2"/>
      <c r="E432" s="88" t="s">
        <v>155</v>
      </c>
      <c r="F432" s="88"/>
      <c r="G432" s="29">
        <f>G433+G434</f>
        <v>23431.600000000002</v>
      </c>
    </row>
    <row r="433" spans="1:9" hidden="1" x14ac:dyDescent="0.25">
      <c r="A433" s="72">
        <v>424</v>
      </c>
      <c r="B433" s="55">
        <v>804</v>
      </c>
      <c r="C433" s="4" t="s">
        <v>213</v>
      </c>
      <c r="D433" s="4" t="s">
        <v>44</v>
      </c>
      <c r="E433" s="94" t="s">
        <v>45</v>
      </c>
      <c r="F433" s="94"/>
      <c r="G433" s="63">
        <v>22391.7</v>
      </c>
    </row>
    <row r="434" spans="1:9" ht="26.4" hidden="1" x14ac:dyDescent="0.25">
      <c r="A434" s="72">
        <v>425</v>
      </c>
      <c r="B434" s="55">
        <v>804</v>
      </c>
      <c r="C434" s="4" t="s">
        <v>213</v>
      </c>
      <c r="D434" s="4" t="s">
        <v>78</v>
      </c>
      <c r="E434" s="94" t="s">
        <v>77</v>
      </c>
      <c r="F434" s="94"/>
      <c r="G434" s="63">
        <v>1039.9000000000001</v>
      </c>
    </row>
    <row r="435" spans="1:9" s="64" customFormat="1" ht="15.6" x14ac:dyDescent="0.3">
      <c r="A435" s="72">
        <v>426</v>
      </c>
      <c r="B435" s="54">
        <v>1000</v>
      </c>
      <c r="C435" s="2"/>
      <c r="D435" s="2"/>
      <c r="E435" s="93" t="s">
        <v>24</v>
      </c>
      <c r="F435" s="116">
        <v>117081.7</v>
      </c>
      <c r="G435" s="29">
        <f>G436+G441+G474</f>
        <v>123847.5</v>
      </c>
      <c r="H435" s="84">
        <f>G435-F435</f>
        <v>6765.8000000000029</v>
      </c>
      <c r="I435" s="122">
        <f>G435/F435*100</f>
        <v>105.77869983097274</v>
      </c>
    </row>
    <row r="436" spans="1:9" x14ac:dyDescent="0.25">
      <c r="A436" s="72">
        <v>427</v>
      </c>
      <c r="B436" s="54">
        <v>1001</v>
      </c>
      <c r="C436" s="2"/>
      <c r="D436" s="2"/>
      <c r="E436" s="88" t="s">
        <v>29</v>
      </c>
      <c r="F436" s="117">
        <v>13800</v>
      </c>
      <c r="G436" s="29">
        <f>G437</f>
        <v>14800</v>
      </c>
      <c r="H436" s="84">
        <f>G436-F436</f>
        <v>1000</v>
      </c>
      <c r="I436" s="122">
        <f>G436/F436*100</f>
        <v>107.24637681159422</v>
      </c>
    </row>
    <row r="437" spans="1:9" s="20" customFormat="1" ht="26.4" hidden="1" x14ac:dyDescent="0.25">
      <c r="A437" s="72">
        <v>428</v>
      </c>
      <c r="B437" s="54">
        <v>1001</v>
      </c>
      <c r="C437" s="2" t="s">
        <v>195</v>
      </c>
      <c r="D437" s="2"/>
      <c r="E437" s="88" t="s">
        <v>412</v>
      </c>
      <c r="F437" s="88"/>
      <c r="G437" s="29">
        <f>G438</f>
        <v>14800</v>
      </c>
    </row>
    <row r="438" spans="1:9" s="21" customFormat="1" ht="26.4" hidden="1" x14ac:dyDescent="0.25">
      <c r="A438" s="72">
        <v>429</v>
      </c>
      <c r="B438" s="54">
        <v>1001</v>
      </c>
      <c r="C438" s="2" t="s">
        <v>303</v>
      </c>
      <c r="D438" s="2"/>
      <c r="E438" s="88" t="s">
        <v>157</v>
      </c>
      <c r="F438" s="88"/>
      <c r="G438" s="29">
        <f>G439</f>
        <v>14800</v>
      </c>
    </row>
    <row r="439" spans="1:9" s="20" customFormat="1" ht="52.8" hidden="1" x14ac:dyDescent="0.25">
      <c r="A439" s="72">
        <v>430</v>
      </c>
      <c r="B439" s="54">
        <v>1001</v>
      </c>
      <c r="C439" s="2" t="s">
        <v>304</v>
      </c>
      <c r="D439" s="2"/>
      <c r="E439" s="88" t="s">
        <v>158</v>
      </c>
      <c r="F439" s="88"/>
      <c r="G439" s="29">
        <f>G440</f>
        <v>14800</v>
      </c>
    </row>
    <row r="440" spans="1:9" s="21" customFormat="1" ht="26.4" hidden="1" x14ac:dyDescent="0.25">
      <c r="A440" s="72">
        <v>431</v>
      </c>
      <c r="B440" s="55">
        <v>1001</v>
      </c>
      <c r="C440" s="4" t="s">
        <v>304</v>
      </c>
      <c r="D440" s="12" t="s">
        <v>48</v>
      </c>
      <c r="E440" s="94" t="s">
        <v>49</v>
      </c>
      <c r="F440" s="94"/>
      <c r="G440" s="63">
        <v>14800</v>
      </c>
    </row>
    <row r="441" spans="1:9" s="21" customFormat="1" x14ac:dyDescent="0.25">
      <c r="A441" s="72">
        <v>432</v>
      </c>
      <c r="B441" s="54">
        <v>1003</v>
      </c>
      <c r="C441" s="2"/>
      <c r="D441" s="2"/>
      <c r="E441" s="88" t="s">
        <v>26</v>
      </c>
      <c r="F441" s="117">
        <v>95841</v>
      </c>
      <c r="G441" s="29">
        <f>G442+G471+G463</f>
        <v>101478.9</v>
      </c>
      <c r="H441" s="84">
        <f>G441-F441</f>
        <v>5637.8999999999942</v>
      </c>
      <c r="I441" s="122">
        <f>G441/F441*100</f>
        <v>105.8825554825179</v>
      </c>
    </row>
    <row r="442" spans="1:9" s="21" customFormat="1" ht="26.4" hidden="1" x14ac:dyDescent="0.25">
      <c r="A442" s="72">
        <v>433</v>
      </c>
      <c r="B442" s="54">
        <v>1003</v>
      </c>
      <c r="C442" s="2" t="s">
        <v>195</v>
      </c>
      <c r="D442" s="2"/>
      <c r="E442" s="88" t="s">
        <v>412</v>
      </c>
      <c r="F442" s="88"/>
      <c r="G442" s="29">
        <f>G443+G457+G460</f>
        <v>98326.2</v>
      </c>
    </row>
    <row r="443" spans="1:9" s="21" customFormat="1" ht="39.6" hidden="1" x14ac:dyDescent="0.25">
      <c r="A443" s="72">
        <v>434</v>
      </c>
      <c r="B443" s="54">
        <v>1003</v>
      </c>
      <c r="C443" s="2" t="s">
        <v>194</v>
      </c>
      <c r="D443" s="2"/>
      <c r="E443" s="88" t="s">
        <v>166</v>
      </c>
      <c r="F443" s="88"/>
      <c r="G443" s="29">
        <f>G444+G447+G450+G453+G455</f>
        <v>97251.199999999997</v>
      </c>
    </row>
    <row r="444" spans="1:9" ht="104.25" hidden="1" customHeight="1" x14ac:dyDescent="0.25">
      <c r="A444" s="72">
        <v>435</v>
      </c>
      <c r="B444" s="54">
        <v>1003</v>
      </c>
      <c r="C444" s="10" t="s">
        <v>193</v>
      </c>
      <c r="D444" s="2"/>
      <c r="E444" s="88" t="s">
        <v>92</v>
      </c>
      <c r="F444" s="88"/>
      <c r="G444" s="29">
        <f>G446+G445</f>
        <v>10944.2</v>
      </c>
    </row>
    <row r="445" spans="1:9" s="21" customFormat="1" ht="26.4" hidden="1" x14ac:dyDescent="0.25">
      <c r="A445" s="72">
        <v>436</v>
      </c>
      <c r="B445" s="55">
        <v>1003</v>
      </c>
      <c r="C445" s="4" t="s">
        <v>193</v>
      </c>
      <c r="D445" s="4" t="s">
        <v>78</v>
      </c>
      <c r="E445" s="94" t="s">
        <v>77</v>
      </c>
      <c r="F445" s="94"/>
      <c r="G445" s="74">
        <v>262.2</v>
      </c>
    </row>
    <row r="446" spans="1:9" ht="26.4" hidden="1" x14ac:dyDescent="0.25">
      <c r="A446" s="72">
        <v>437</v>
      </c>
      <c r="B446" s="55">
        <v>1003</v>
      </c>
      <c r="C446" s="4" t="s">
        <v>193</v>
      </c>
      <c r="D446" s="4" t="s">
        <v>48</v>
      </c>
      <c r="E446" s="94" t="s">
        <v>49</v>
      </c>
      <c r="F446" s="94"/>
      <c r="G446" s="74">
        <v>10682</v>
      </c>
    </row>
    <row r="447" spans="1:9" ht="129" hidden="1" customHeight="1" x14ac:dyDescent="0.25">
      <c r="A447" s="72">
        <v>438</v>
      </c>
      <c r="B447" s="54">
        <v>1003</v>
      </c>
      <c r="C447" s="2" t="s">
        <v>196</v>
      </c>
      <c r="D447" s="2"/>
      <c r="E447" s="88" t="s">
        <v>94</v>
      </c>
      <c r="F447" s="88"/>
      <c r="G447" s="29">
        <f>G449+G448</f>
        <v>76900</v>
      </c>
    </row>
    <row r="448" spans="1:9" ht="26.4" hidden="1" x14ac:dyDescent="0.25">
      <c r="A448" s="72">
        <v>439</v>
      </c>
      <c r="B448" s="55">
        <v>1003</v>
      </c>
      <c r="C448" s="4" t="s">
        <v>196</v>
      </c>
      <c r="D448" s="4" t="s">
        <v>78</v>
      </c>
      <c r="E448" s="94" t="s">
        <v>77</v>
      </c>
      <c r="F448" s="94"/>
      <c r="G448" s="74">
        <v>1300</v>
      </c>
    </row>
    <row r="449" spans="1:7" ht="26.4" hidden="1" x14ac:dyDescent="0.25">
      <c r="A449" s="72">
        <v>440</v>
      </c>
      <c r="B449" s="55">
        <v>1003</v>
      </c>
      <c r="C449" s="4" t="s">
        <v>196</v>
      </c>
      <c r="D449" s="4" t="s">
        <v>48</v>
      </c>
      <c r="E449" s="94" t="s">
        <v>49</v>
      </c>
      <c r="F449" s="94"/>
      <c r="G449" s="74">
        <v>75600</v>
      </c>
    </row>
    <row r="450" spans="1:7" ht="120.75" hidden="1" customHeight="1" x14ac:dyDescent="0.25">
      <c r="A450" s="72">
        <v>441</v>
      </c>
      <c r="B450" s="54">
        <v>1003</v>
      </c>
      <c r="C450" s="10" t="s">
        <v>197</v>
      </c>
      <c r="D450" s="2"/>
      <c r="E450" s="88" t="s">
        <v>331</v>
      </c>
      <c r="F450" s="88"/>
      <c r="G450" s="29">
        <f>G452+G451</f>
        <v>9292</v>
      </c>
    </row>
    <row r="451" spans="1:7" ht="26.4" hidden="1" x14ac:dyDescent="0.25">
      <c r="A451" s="72">
        <v>442</v>
      </c>
      <c r="B451" s="55">
        <v>1003</v>
      </c>
      <c r="C451" s="4" t="s">
        <v>197</v>
      </c>
      <c r="D451" s="4" t="s">
        <v>78</v>
      </c>
      <c r="E451" s="94" t="s">
        <v>77</v>
      </c>
      <c r="F451" s="94"/>
      <c r="G451" s="74">
        <v>132</v>
      </c>
    </row>
    <row r="452" spans="1:7" s="21" customFormat="1" ht="26.4" hidden="1" x14ac:dyDescent="0.25">
      <c r="A452" s="72">
        <v>443</v>
      </c>
      <c r="B452" s="55">
        <v>1003</v>
      </c>
      <c r="C452" s="4" t="s">
        <v>197</v>
      </c>
      <c r="D452" s="4" t="s">
        <v>48</v>
      </c>
      <c r="E452" s="94" t="s">
        <v>49</v>
      </c>
      <c r="F452" s="94"/>
      <c r="G452" s="74">
        <v>9160</v>
      </c>
    </row>
    <row r="453" spans="1:7" ht="52.8" hidden="1" x14ac:dyDescent="0.25">
      <c r="A453" s="72">
        <v>444</v>
      </c>
      <c r="B453" s="54">
        <v>1003</v>
      </c>
      <c r="C453" s="32" t="s">
        <v>305</v>
      </c>
      <c r="D453" s="2"/>
      <c r="E453" s="88" t="s">
        <v>179</v>
      </c>
      <c r="F453" s="88"/>
      <c r="G453" s="29">
        <f>G454</f>
        <v>100</v>
      </c>
    </row>
    <row r="454" spans="1:7" ht="26.4" hidden="1" x14ac:dyDescent="0.25">
      <c r="A454" s="72">
        <v>445</v>
      </c>
      <c r="B454" s="55">
        <v>1003</v>
      </c>
      <c r="C454" s="52" t="s">
        <v>305</v>
      </c>
      <c r="D454" s="4" t="s">
        <v>48</v>
      </c>
      <c r="E454" s="94" t="s">
        <v>49</v>
      </c>
      <c r="F454" s="94"/>
      <c r="G454" s="63">
        <v>100</v>
      </c>
    </row>
    <row r="455" spans="1:7" s="21" customFormat="1" ht="39.6" hidden="1" x14ac:dyDescent="0.25">
      <c r="A455" s="72">
        <v>446</v>
      </c>
      <c r="B455" s="54">
        <v>1003</v>
      </c>
      <c r="C455" s="2" t="s">
        <v>306</v>
      </c>
      <c r="D455" s="2"/>
      <c r="E455" s="88" t="s">
        <v>76</v>
      </c>
      <c r="F455" s="88"/>
      <c r="G455" s="29">
        <f>G456</f>
        <v>15</v>
      </c>
    </row>
    <row r="456" spans="1:7" s="21" customFormat="1" ht="39.6" hidden="1" x14ac:dyDescent="0.25">
      <c r="A456" s="72">
        <v>447</v>
      </c>
      <c r="B456" s="55">
        <v>1003</v>
      </c>
      <c r="C456" s="4" t="s">
        <v>306</v>
      </c>
      <c r="D456" s="4" t="s">
        <v>56</v>
      </c>
      <c r="E456" s="94" t="s">
        <v>518</v>
      </c>
      <c r="F456" s="94"/>
      <c r="G456" s="63">
        <v>15</v>
      </c>
    </row>
    <row r="457" spans="1:7" ht="32.25" hidden="1" customHeight="1" x14ac:dyDescent="0.25">
      <c r="A457" s="72">
        <v>448</v>
      </c>
      <c r="B457" s="54">
        <v>1003</v>
      </c>
      <c r="C457" s="2" t="s">
        <v>307</v>
      </c>
      <c r="D457" s="2"/>
      <c r="E457" s="88" t="s">
        <v>169</v>
      </c>
      <c r="F457" s="88"/>
      <c r="G457" s="29">
        <f>G458</f>
        <v>775</v>
      </c>
    </row>
    <row r="458" spans="1:7" ht="39.6" hidden="1" x14ac:dyDescent="0.25">
      <c r="A458" s="72">
        <v>449</v>
      </c>
      <c r="B458" s="54">
        <v>1003</v>
      </c>
      <c r="C458" s="2" t="s">
        <v>369</v>
      </c>
      <c r="D458" s="2"/>
      <c r="E458" s="88" t="s">
        <v>368</v>
      </c>
      <c r="F458" s="88"/>
      <c r="G458" s="29">
        <f>G459</f>
        <v>775</v>
      </c>
    </row>
    <row r="459" spans="1:7" ht="26.4" hidden="1" x14ac:dyDescent="0.25">
      <c r="A459" s="72">
        <v>450</v>
      </c>
      <c r="B459" s="55">
        <v>1003</v>
      </c>
      <c r="C459" s="4" t="s">
        <v>369</v>
      </c>
      <c r="D459" s="4" t="s">
        <v>48</v>
      </c>
      <c r="E459" s="94" t="s">
        <v>49</v>
      </c>
      <c r="F459" s="94"/>
      <c r="G459" s="63">
        <v>775</v>
      </c>
    </row>
    <row r="460" spans="1:7" ht="26.4" hidden="1" x14ac:dyDescent="0.25">
      <c r="A460" s="72">
        <v>451</v>
      </c>
      <c r="B460" s="54">
        <v>1003</v>
      </c>
      <c r="C460" s="2" t="s">
        <v>428</v>
      </c>
      <c r="D460" s="2"/>
      <c r="E460" s="88" t="s">
        <v>389</v>
      </c>
      <c r="F460" s="88"/>
      <c r="G460" s="29">
        <f>G461</f>
        <v>300</v>
      </c>
    </row>
    <row r="461" spans="1:7" ht="39.6" hidden="1" x14ac:dyDescent="0.25">
      <c r="A461" s="72">
        <v>452</v>
      </c>
      <c r="B461" s="54">
        <v>1003</v>
      </c>
      <c r="C461" s="2" t="s">
        <v>390</v>
      </c>
      <c r="D461" s="2"/>
      <c r="E461" s="28" t="s">
        <v>437</v>
      </c>
      <c r="F461" s="28"/>
      <c r="G461" s="29">
        <f>G462</f>
        <v>300</v>
      </c>
    </row>
    <row r="462" spans="1:7" ht="26.4" hidden="1" x14ac:dyDescent="0.25">
      <c r="A462" s="72">
        <v>453</v>
      </c>
      <c r="B462" s="55">
        <v>1003</v>
      </c>
      <c r="C462" s="4" t="s">
        <v>390</v>
      </c>
      <c r="D462" s="4" t="s">
        <v>48</v>
      </c>
      <c r="E462" s="94" t="s">
        <v>49</v>
      </c>
      <c r="F462" s="94"/>
      <c r="G462" s="63">
        <v>300</v>
      </c>
    </row>
    <row r="463" spans="1:7" ht="39.6" hidden="1" x14ac:dyDescent="0.25">
      <c r="A463" s="72">
        <v>454</v>
      </c>
      <c r="B463" s="54">
        <v>1003</v>
      </c>
      <c r="C463" s="2" t="s">
        <v>201</v>
      </c>
      <c r="D463" s="2"/>
      <c r="E463" s="88" t="s">
        <v>406</v>
      </c>
      <c r="F463" s="88"/>
      <c r="G463" s="29">
        <f>G464</f>
        <v>2900.7</v>
      </c>
    </row>
    <row r="464" spans="1:7" ht="26.25" hidden="1" customHeight="1" x14ac:dyDescent="0.25">
      <c r="A464" s="72">
        <v>455</v>
      </c>
      <c r="B464" s="54">
        <v>1003</v>
      </c>
      <c r="C464" s="2" t="s">
        <v>482</v>
      </c>
      <c r="D464" s="2"/>
      <c r="E464" s="88" t="s">
        <v>483</v>
      </c>
      <c r="F464" s="88"/>
      <c r="G464" s="29">
        <f>G467+G465+G469</f>
        <v>2900.7</v>
      </c>
    </row>
    <row r="465" spans="1:9" ht="26.25" hidden="1" customHeight="1" x14ac:dyDescent="0.25">
      <c r="A465" s="72">
        <v>456</v>
      </c>
      <c r="B465" s="54">
        <v>1003</v>
      </c>
      <c r="C465" s="2" t="s">
        <v>511</v>
      </c>
      <c r="D465" s="2"/>
      <c r="E465" s="95" t="s">
        <v>488</v>
      </c>
      <c r="F465" s="95"/>
      <c r="G465" s="29">
        <f>G466</f>
        <v>1390.5</v>
      </c>
    </row>
    <row r="466" spans="1:9" ht="26.25" hidden="1" customHeight="1" x14ac:dyDescent="0.25">
      <c r="A466" s="72">
        <v>457</v>
      </c>
      <c r="B466" s="55">
        <v>1003</v>
      </c>
      <c r="C466" s="4" t="s">
        <v>511</v>
      </c>
      <c r="D466" s="4" t="s">
        <v>48</v>
      </c>
      <c r="E466" s="94" t="s">
        <v>49</v>
      </c>
      <c r="F466" s="94"/>
      <c r="G466" s="74">
        <v>1390.5</v>
      </c>
    </row>
    <row r="467" spans="1:9" ht="26.4" hidden="1" x14ac:dyDescent="0.25">
      <c r="A467" s="72">
        <v>458</v>
      </c>
      <c r="B467" s="54">
        <v>1003</v>
      </c>
      <c r="C467" s="2" t="s">
        <v>487</v>
      </c>
      <c r="D467" s="2"/>
      <c r="E467" s="88" t="s">
        <v>525</v>
      </c>
      <c r="F467" s="88"/>
      <c r="G467" s="29">
        <f>G468</f>
        <v>954.9</v>
      </c>
    </row>
    <row r="468" spans="1:9" ht="26.4" hidden="1" x14ac:dyDescent="0.25">
      <c r="A468" s="72">
        <v>459</v>
      </c>
      <c r="B468" s="55">
        <v>1003</v>
      </c>
      <c r="C468" s="4" t="s">
        <v>487</v>
      </c>
      <c r="D468" s="4" t="s">
        <v>48</v>
      </c>
      <c r="E468" s="94" t="s">
        <v>49</v>
      </c>
      <c r="F468" s="94"/>
      <c r="G468" s="63">
        <f>1181-226.1</f>
        <v>954.9</v>
      </c>
    </row>
    <row r="469" spans="1:9" ht="39.6" hidden="1" x14ac:dyDescent="0.25">
      <c r="A469" s="72">
        <v>460</v>
      </c>
      <c r="B469" s="54">
        <v>1003</v>
      </c>
      <c r="C469" s="2" t="s">
        <v>512</v>
      </c>
      <c r="D469" s="2"/>
      <c r="E469" s="95" t="s">
        <v>513</v>
      </c>
      <c r="F469" s="95"/>
      <c r="G469" s="29">
        <f>G470</f>
        <v>555.29999999999995</v>
      </c>
    </row>
    <row r="470" spans="1:9" ht="26.4" hidden="1" x14ac:dyDescent="0.25">
      <c r="A470" s="72">
        <v>461</v>
      </c>
      <c r="B470" s="55">
        <v>1003</v>
      </c>
      <c r="C470" s="4" t="s">
        <v>512</v>
      </c>
      <c r="D470" s="4" t="s">
        <v>48</v>
      </c>
      <c r="E470" s="94" t="s">
        <v>49</v>
      </c>
      <c r="F470" s="94"/>
      <c r="G470" s="74">
        <f>226.1+329.2</f>
        <v>555.29999999999995</v>
      </c>
    </row>
    <row r="471" spans="1:9" ht="14.25" hidden="1" customHeight="1" x14ac:dyDescent="0.25">
      <c r="A471" s="72">
        <v>462</v>
      </c>
      <c r="B471" s="54">
        <v>1003</v>
      </c>
      <c r="C471" s="2" t="s">
        <v>189</v>
      </c>
      <c r="D471" s="2"/>
      <c r="E471" s="88" t="s">
        <v>156</v>
      </c>
      <c r="F471" s="88"/>
      <c r="G471" s="29">
        <f>G472</f>
        <v>252</v>
      </c>
    </row>
    <row r="472" spans="1:9" s="21" customFormat="1" ht="41.25" hidden="1" customHeight="1" x14ac:dyDescent="0.25">
      <c r="A472" s="72">
        <v>463</v>
      </c>
      <c r="B472" s="54">
        <v>1003</v>
      </c>
      <c r="C472" s="32" t="s">
        <v>308</v>
      </c>
      <c r="D472" s="2"/>
      <c r="E472" s="88" t="s">
        <v>438</v>
      </c>
      <c r="F472" s="88"/>
      <c r="G472" s="29">
        <f>G473</f>
        <v>252</v>
      </c>
    </row>
    <row r="473" spans="1:9" s="21" customFormat="1" ht="22.5" hidden="1" customHeight="1" x14ac:dyDescent="0.25">
      <c r="A473" s="72">
        <v>464</v>
      </c>
      <c r="B473" s="55">
        <v>1003</v>
      </c>
      <c r="C473" s="52" t="s">
        <v>308</v>
      </c>
      <c r="D473" s="4" t="s">
        <v>46</v>
      </c>
      <c r="E473" s="94" t="s">
        <v>47</v>
      </c>
      <c r="F473" s="94"/>
      <c r="G473" s="63">
        <v>252</v>
      </c>
    </row>
    <row r="474" spans="1:9" x14ac:dyDescent="0.25">
      <c r="A474" s="72">
        <v>465</v>
      </c>
      <c r="B474" s="54">
        <v>1006</v>
      </c>
      <c r="C474" s="10"/>
      <c r="D474" s="10"/>
      <c r="E474" s="88" t="s">
        <v>42</v>
      </c>
      <c r="F474" s="117">
        <v>7440.7</v>
      </c>
      <c r="G474" s="29">
        <f>G475</f>
        <v>7568.6</v>
      </c>
      <c r="H474" s="84">
        <f>G474-F474</f>
        <v>127.90000000000055</v>
      </c>
      <c r="I474" s="122">
        <f>G474/F474*100</f>
        <v>101.71892429475722</v>
      </c>
    </row>
    <row r="475" spans="1:9" ht="26.4" hidden="1" x14ac:dyDescent="0.25">
      <c r="A475" s="72">
        <v>466</v>
      </c>
      <c r="B475" s="54">
        <v>1006</v>
      </c>
      <c r="C475" s="2" t="s">
        <v>195</v>
      </c>
      <c r="D475" s="2"/>
      <c r="E475" s="88" t="s">
        <v>412</v>
      </c>
      <c r="F475" s="88"/>
      <c r="G475" s="29">
        <f>G479+G476</f>
        <v>7568.6</v>
      </c>
    </row>
    <row r="476" spans="1:9" ht="39.6" hidden="1" x14ac:dyDescent="0.25">
      <c r="A476" s="72">
        <v>467</v>
      </c>
      <c r="B476" s="54">
        <v>1006</v>
      </c>
      <c r="C476" s="2" t="s">
        <v>194</v>
      </c>
      <c r="D476" s="2"/>
      <c r="E476" s="88" t="s">
        <v>166</v>
      </c>
      <c r="F476" s="88"/>
      <c r="G476" s="29">
        <f>G477</f>
        <v>193</v>
      </c>
    </row>
    <row r="477" spans="1:9" ht="39.6" hidden="1" x14ac:dyDescent="0.25">
      <c r="A477" s="72">
        <v>468</v>
      </c>
      <c r="B477" s="54">
        <v>1006</v>
      </c>
      <c r="C477" s="32" t="s">
        <v>309</v>
      </c>
      <c r="D477" s="2"/>
      <c r="E477" s="88" t="s">
        <v>168</v>
      </c>
      <c r="F477" s="88"/>
      <c r="G477" s="29">
        <f>G478</f>
        <v>193</v>
      </c>
    </row>
    <row r="478" spans="1:9" ht="39.6" hidden="1" x14ac:dyDescent="0.25">
      <c r="A478" s="72">
        <v>469</v>
      </c>
      <c r="B478" s="55">
        <v>1006</v>
      </c>
      <c r="C478" s="52" t="s">
        <v>309</v>
      </c>
      <c r="D478" s="4" t="s">
        <v>72</v>
      </c>
      <c r="E478" s="94" t="s">
        <v>517</v>
      </c>
      <c r="F478" s="94"/>
      <c r="G478" s="63">
        <v>193</v>
      </c>
    </row>
    <row r="479" spans="1:9" ht="42.75" hidden="1" customHeight="1" x14ac:dyDescent="0.25">
      <c r="A479" s="72">
        <v>470</v>
      </c>
      <c r="B479" s="54">
        <v>1006</v>
      </c>
      <c r="C479" s="2" t="s">
        <v>310</v>
      </c>
      <c r="D479" s="2"/>
      <c r="E479" s="88" t="s">
        <v>413</v>
      </c>
      <c r="F479" s="88"/>
      <c r="G479" s="29">
        <f>G480+G483</f>
        <v>7375.6</v>
      </c>
    </row>
    <row r="480" spans="1:9" ht="102.75" hidden="1" customHeight="1" x14ac:dyDescent="0.25">
      <c r="A480" s="72">
        <v>471</v>
      </c>
      <c r="B480" s="54">
        <v>1006</v>
      </c>
      <c r="C480" s="10" t="s">
        <v>327</v>
      </c>
      <c r="D480" s="2"/>
      <c r="E480" s="88" t="s">
        <v>92</v>
      </c>
      <c r="F480" s="88"/>
      <c r="G480" s="29">
        <f>G481+G482</f>
        <v>537.79999999999995</v>
      </c>
    </row>
    <row r="481" spans="1:9" hidden="1" x14ac:dyDescent="0.25">
      <c r="A481" s="72">
        <v>472</v>
      </c>
      <c r="B481" s="55">
        <v>1006</v>
      </c>
      <c r="C481" s="4" t="s">
        <v>327</v>
      </c>
      <c r="D481" s="4" t="s">
        <v>44</v>
      </c>
      <c r="E481" s="94" t="s">
        <v>45</v>
      </c>
      <c r="F481" s="94"/>
      <c r="G481" s="74">
        <v>520.79999999999995</v>
      </c>
    </row>
    <row r="482" spans="1:9" ht="26.4" hidden="1" x14ac:dyDescent="0.25">
      <c r="A482" s="72">
        <v>473</v>
      </c>
      <c r="B482" s="55">
        <v>1006</v>
      </c>
      <c r="C482" s="4" t="s">
        <v>327</v>
      </c>
      <c r="D482" s="4">
        <v>240</v>
      </c>
      <c r="E482" s="94" t="s">
        <v>77</v>
      </c>
      <c r="F482" s="94"/>
      <c r="G482" s="74">
        <v>17</v>
      </c>
    </row>
    <row r="483" spans="1:9" ht="131.25" hidden="1" customHeight="1" x14ac:dyDescent="0.25">
      <c r="A483" s="72">
        <v>474</v>
      </c>
      <c r="B483" s="54">
        <v>1006</v>
      </c>
      <c r="C483" s="2" t="s">
        <v>328</v>
      </c>
      <c r="D483" s="2"/>
      <c r="E483" s="88" t="s">
        <v>332</v>
      </c>
      <c r="F483" s="88"/>
      <c r="G483" s="29">
        <f>G484+G485</f>
        <v>6837.8</v>
      </c>
    </row>
    <row r="484" spans="1:9" hidden="1" x14ac:dyDescent="0.25">
      <c r="A484" s="72">
        <v>475</v>
      </c>
      <c r="B484" s="55">
        <v>1006</v>
      </c>
      <c r="C484" s="4" t="s">
        <v>328</v>
      </c>
      <c r="D484" s="4" t="s">
        <v>44</v>
      </c>
      <c r="E484" s="94" t="s">
        <v>45</v>
      </c>
      <c r="F484" s="94"/>
      <c r="G484" s="74">
        <v>4856</v>
      </c>
    </row>
    <row r="485" spans="1:9" ht="26.4" hidden="1" x14ac:dyDescent="0.25">
      <c r="A485" s="72">
        <v>476</v>
      </c>
      <c r="B485" s="55">
        <v>1006</v>
      </c>
      <c r="C485" s="4" t="s">
        <v>328</v>
      </c>
      <c r="D485" s="4">
        <v>240</v>
      </c>
      <c r="E485" s="94" t="s">
        <v>77</v>
      </c>
      <c r="F485" s="94"/>
      <c r="G485" s="74">
        <v>1981.8</v>
      </c>
    </row>
    <row r="486" spans="1:9" ht="15.6" x14ac:dyDescent="0.3">
      <c r="A486" s="72">
        <v>477</v>
      </c>
      <c r="B486" s="54">
        <v>1100</v>
      </c>
      <c r="C486" s="10"/>
      <c r="D486" s="10"/>
      <c r="E486" s="93" t="s">
        <v>34</v>
      </c>
      <c r="F486" s="116">
        <v>52894</v>
      </c>
      <c r="G486" s="29">
        <f>G487</f>
        <v>54564</v>
      </c>
      <c r="H486" s="84">
        <f>G486-F486</f>
        <v>1670</v>
      </c>
      <c r="I486" s="122">
        <f>G486/F486*100</f>
        <v>103.15725791205053</v>
      </c>
    </row>
    <row r="487" spans="1:9" x14ac:dyDescent="0.25">
      <c r="A487" s="72">
        <v>478</v>
      </c>
      <c r="B487" s="54">
        <v>1102</v>
      </c>
      <c r="C487" s="10"/>
      <c r="D487" s="10"/>
      <c r="E487" s="88" t="s">
        <v>41</v>
      </c>
      <c r="F487" s="117">
        <v>52894</v>
      </c>
      <c r="G487" s="29">
        <f>G488</f>
        <v>54564</v>
      </c>
      <c r="H487" s="84">
        <f>G487-F487</f>
        <v>1670</v>
      </c>
      <c r="I487" s="122">
        <f>G487/F487*100</f>
        <v>103.15725791205053</v>
      </c>
    </row>
    <row r="488" spans="1:9" ht="26.4" hidden="1" x14ac:dyDescent="0.25">
      <c r="A488" s="72">
        <v>479</v>
      </c>
      <c r="B488" s="54">
        <v>1102</v>
      </c>
      <c r="C488" s="10" t="s">
        <v>292</v>
      </c>
      <c r="D488" s="10"/>
      <c r="E488" s="88" t="s">
        <v>479</v>
      </c>
      <c r="F488" s="88"/>
      <c r="G488" s="29">
        <f>G489</f>
        <v>54564</v>
      </c>
    </row>
    <row r="489" spans="1:9" ht="26.4" hidden="1" x14ac:dyDescent="0.25">
      <c r="A489" s="72">
        <v>480</v>
      </c>
      <c r="B489" s="54">
        <v>1102</v>
      </c>
      <c r="C489" s="10" t="s">
        <v>293</v>
      </c>
      <c r="D489" s="10"/>
      <c r="E489" s="88" t="s">
        <v>414</v>
      </c>
      <c r="F489" s="88"/>
      <c r="G489" s="29">
        <f>G490+G495+G498+G505+G503+G501</f>
        <v>54564</v>
      </c>
    </row>
    <row r="490" spans="1:9" ht="26.4" hidden="1" x14ac:dyDescent="0.25">
      <c r="A490" s="72">
        <v>481</v>
      </c>
      <c r="B490" s="54">
        <v>1102</v>
      </c>
      <c r="C490" s="10" t="s">
        <v>311</v>
      </c>
      <c r="D490" s="10"/>
      <c r="E490" s="88" t="s">
        <v>144</v>
      </c>
      <c r="F490" s="88"/>
      <c r="G490" s="29">
        <f>G493+G491+G492+G494</f>
        <v>47707</v>
      </c>
    </row>
    <row r="491" spans="1:9" hidden="1" x14ac:dyDescent="0.25">
      <c r="A491" s="72">
        <v>482</v>
      </c>
      <c r="B491" s="55">
        <v>1102</v>
      </c>
      <c r="C491" s="12" t="s">
        <v>311</v>
      </c>
      <c r="D491" s="4" t="s">
        <v>44</v>
      </c>
      <c r="E491" s="94" t="s">
        <v>45</v>
      </c>
      <c r="F491" s="94"/>
      <c r="G491" s="63">
        <v>12366</v>
      </c>
    </row>
    <row r="492" spans="1:9" ht="26.4" hidden="1" x14ac:dyDescent="0.25">
      <c r="A492" s="72">
        <v>483</v>
      </c>
      <c r="B492" s="55">
        <v>1102</v>
      </c>
      <c r="C492" s="12" t="s">
        <v>311</v>
      </c>
      <c r="D492" s="4">
        <v>240</v>
      </c>
      <c r="E492" s="94" t="s">
        <v>77</v>
      </c>
      <c r="F492" s="94"/>
      <c r="G492" s="63">
        <v>2370</v>
      </c>
    </row>
    <row r="493" spans="1:9" hidden="1" x14ac:dyDescent="0.25">
      <c r="A493" s="72">
        <v>484</v>
      </c>
      <c r="B493" s="55">
        <v>1102</v>
      </c>
      <c r="C493" s="12" t="s">
        <v>311</v>
      </c>
      <c r="D493" s="4" t="s">
        <v>85</v>
      </c>
      <c r="E493" s="94" t="s">
        <v>86</v>
      </c>
      <c r="F493" s="94"/>
      <c r="G493" s="63">
        <v>32892</v>
      </c>
    </row>
    <row r="494" spans="1:9" hidden="1" x14ac:dyDescent="0.25">
      <c r="A494" s="72">
        <v>485</v>
      </c>
      <c r="B494" s="55">
        <v>1102</v>
      </c>
      <c r="C494" s="12" t="s">
        <v>311</v>
      </c>
      <c r="D494" s="4" t="s">
        <v>79</v>
      </c>
      <c r="E494" s="94" t="s">
        <v>80</v>
      </c>
      <c r="F494" s="94"/>
      <c r="G494" s="63">
        <v>79</v>
      </c>
    </row>
    <row r="495" spans="1:9" ht="39.6" hidden="1" x14ac:dyDescent="0.25">
      <c r="A495" s="72">
        <v>486</v>
      </c>
      <c r="B495" s="54">
        <v>1102</v>
      </c>
      <c r="C495" s="2" t="s">
        <v>294</v>
      </c>
      <c r="D495" s="2"/>
      <c r="E495" s="88" t="s">
        <v>145</v>
      </c>
      <c r="F495" s="88"/>
      <c r="G495" s="29">
        <f>G497+G496</f>
        <v>1000</v>
      </c>
    </row>
    <row r="496" spans="1:9" hidden="1" x14ac:dyDescent="0.25">
      <c r="A496" s="72">
        <v>487</v>
      </c>
      <c r="B496" s="55">
        <v>1102</v>
      </c>
      <c r="C496" s="4" t="s">
        <v>294</v>
      </c>
      <c r="D496" s="4" t="s">
        <v>44</v>
      </c>
      <c r="E496" s="94" t="s">
        <v>45</v>
      </c>
      <c r="F496" s="94"/>
      <c r="G496" s="63">
        <v>480</v>
      </c>
    </row>
    <row r="497" spans="1:9" ht="26.4" hidden="1" x14ac:dyDescent="0.25">
      <c r="A497" s="72">
        <v>488</v>
      </c>
      <c r="B497" s="55">
        <v>1102</v>
      </c>
      <c r="C497" s="12" t="s">
        <v>294</v>
      </c>
      <c r="D497" s="4" t="s">
        <v>78</v>
      </c>
      <c r="E497" s="94" t="s">
        <v>77</v>
      </c>
      <c r="F497" s="94"/>
      <c r="G497" s="63">
        <v>520</v>
      </c>
    </row>
    <row r="498" spans="1:9" ht="39.6" hidden="1" x14ac:dyDescent="0.25">
      <c r="A498" s="72">
        <v>489</v>
      </c>
      <c r="B498" s="54">
        <v>1102</v>
      </c>
      <c r="C498" s="2" t="s">
        <v>312</v>
      </c>
      <c r="D498" s="2"/>
      <c r="E498" s="88" t="s">
        <v>151</v>
      </c>
      <c r="F498" s="88"/>
      <c r="G498" s="29">
        <f>G500+G499</f>
        <v>35</v>
      </c>
    </row>
    <row r="499" spans="1:9" hidden="1" x14ac:dyDescent="0.25">
      <c r="A499" s="72">
        <v>490</v>
      </c>
      <c r="B499" s="55">
        <v>1102</v>
      </c>
      <c r="C499" s="4" t="s">
        <v>312</v>
      </c>
      <c r="D499" s="4" t="s">
        <v>44</v>
      </c>
      <c r="E499" s="94" t="s">
        <v>45</v>
      </c>
      <c r="F499" s="94"/>
      <c r="G499" s="63">
        <v>10</v>
      </c>
    </row>
    <row r="500" spans="1:9" ht="26.4" hidden="1" x14ac:dyDescent="0.25">
      <c r="A500" s="72">
        <v>491</v>
      </c>
      <c r="B500" s="55">
        <v>1102</v>
      </c>
      <c r="C500" s="12" t="s">
        <v>312</v>
      </c>
      <c r="D500" s="4" t="s">
        <v>78</v>
      </c>
      <c r="E500" s="94" t="s">
        <v>77</v>
      </c>
      <c r="F500" s="94"/>
      <c r="G500" s="63">
        <v>25</v>
      </c>
    </row>
    <row r="501" spans="1:9" ht="39.6" hidden="1" x14ac:dyDescent="0.25">
      <c r="A501" s="72">
        <v>492</v>
      </c>
      <c r="B501" s="102">
        <v>1102</v>
      </c>
      <c r="C501" s="111" t="s">
        <v>505</v>
      </c>
      <c r="D501" s="99"/>
      <c r="E501" s="104" t="s">
        <v>506</v>
      </c>
      <c r="F501" s="104"/>
      <c r="G501" s="29">
        <f>G502</f>
        <v>350</v>
      </c>
    </row>
    <row r="502" spans="1:9" ht="26.4" hidden="1" x14ac:dyDescent="0.25">
      <c r="A502" s="72">
        <v>493</v>
      </c>
      <c r="B502" s="103">
        <v>1102</v>
      </c>
      <c r="C502" s="112" t="s">
        <v>505</v>
      </c>
      <c r="D502" s="4" t="s">
        <v>78</v>
      </c>
      <c r="E502" s="94" t="s">
        <v>77</v>
      </c>
      <c r="F502" s="94"/>
      <c r="G502" s="63">
        <v>350</v>
      </c>
    </row>
    <row r="503" spans="1:9" ht="26.4" hidden="1" x14ac:dyDescent="0.25">
      <c r="A503" s="72">
        <v>494</v>
      </c>
      <c r="B503" s="54">
        <v>1102</v>
      </c>
      <c r="C503" s="10" t="s">
        <v>466</v>
      </c>
      <c r="D503" s="4"/>
      <c r="E503" s="88" t="s">
        <v>460</v>
      </c>
      <c r="F503" s="88"/>
      <c r="G503" s="29">
        <f>G504</f>
        <v>5392</v>
      </c>
    </row>
    <row r="504" spans="1:9" hidden="1" x14ac:dyDescent="0.25">
      <c r="A504" s="72">
        <v>495</v>
      </c>
      <c r="B504" s="55">
        <v>1102</v>
      </c>
      <c r="C504" s="12" t="s">
        <v>466</v>
      </c>
      <c r="D504" s="4" t="s">
        <v>90</v>
      </c>
      <c r="E504" s="94" t="s">
        <v>91</v>
      </c>
      <c r="F504" s="94"/>
      <c r="G504" s="63">
        <v>5392</v>
      </c>
    </row>
    <row r="505" spans="1:9" ht="39.6" hidden="1" customHeight="1" x14ac:dyDescent="0.25">
      <c r="A505" s="72">
        <v>496</v>
      </c>
      <c r="B505" s="54">
        <v>1102</v>
      </c>
      <c r="C505" s="10" t="s">
        <v>458</v>
      </c>
      <c r="D505" s="4"/>
      <c r="E505" s="88" t="s">
        <v>459</v>
      </c>
      <c r="F505" s="88"/>
      <c r="G505" s="29">
        <f>G506</f>
        <v>80</v>
      </c>
    </row>
    <row r="506" spans="1:9" hidden="1" x14ac:dyDescent="0.25">
      <c r="A506" s="72">
        <v>497</v>
      </c>
      <c r="B506" s="55">
        <v>1102</v>
      </c>
      <c r="C506" s="12" t="s">
        <v>458</v>
      </c>
      <c r="D506" s="4" t="s">
        <v>85</v>
      </c>
      <c r="E506" s="94" t="s">
        <v>86</v>
      </c>
      <c r="F506" s="94"/>
      <c r="G506" s="63">
        <v>80</v>
      </c>
    </row>
    <row r="507" spans="1:9" ht="15.6" x14ac:dyDescent="0.3">
      <c r="A507" s="72">
        <v>498</v>
      </c>
      <c r="B507" s="54">
        <v>1200</v>
      </c>
      <c r="C507" s="12"/>
      <c r="D507" s="30"/>
      <c r="E507" s="93" t="s">
        <v>71</v>
      </c>
      <c r="F507" s="116">
        <v>505</v>
      </c>
      <c r="G507" s="29">
        <f>G508</f>
        <v>530</v>
      </c>
      <c r="H507" s="84">
        <f>G507-F507</f>
        <v>25</v>
      </c>
      <c r="I507" s="122">
        <f>G507/F507*100</f>
        <v>104.95049504950495</v>
      </c>
    </row>
    <row r="508" spans="1:9" x14ac:dyDescent="0.25">
      <c r="A508" s="72">
        <v>499</v>
      </c>
      <c r="B508" s="54">
        <v>1202</v>
      </c>
      <c r="C508" s="10"/>
      <c r="D508" s="41"/>
      <c r="E508" s="88" t="s">
        <v>102</v>
      </c>
      <c r="F508" s="117">
        <v>505</v>
      </c>
      <c r="G508" s="29">
        <f>G509</f>
        <v>530</v>
      </c>
      <c r="H508" s="84">
        <f>G508-F508</f>
        <v>25</v>
      </c>
      <c r="I508" s="122">
        <f>G508/F508*100</f>
        <v>104.95049504950495</v>
      </c>
    </row>
    <row r="509" spans="1:9" hidden="1" x14ac:dyDescent="0.25">
      <c r="A509" s="72">
        <v>500</v>
      </c>
      <c r="B509" s="54">
        <v>1202</v>
      </c>
      <c r="C509" s="2" t="s">
        <v>189</v>
      </c>
      <c r="D509" s="2"/>
      <c r="E509" s="88" t="s">
        <v>156</v>
      </c>
      <c r="F509" s="88"/>
      <c r="G509" s="29">
        <f>G510</f>
        <v>530</v>
      </c>
    </row>
    <row r="510" spans="1:9" ht="26.4" hidden="1" x14ac:dyDescent="0.25">
      <c r="A510" s="72">
        <v>501</v>
      </c>
      <c r="B510" s="54">
        <v>1202</v>
      </c>
      <c r="C510" s="10" t="s">
        <v>313</v>
      </c>
      <c r="D510" s="41"/>
      <c r="E510" s="88" t="s">
        <v>101</v>
      </c>
      <c r="F510" s="88"/>
      <c r="G510" s="29">
        <f>G511</f>
        <v>530</v>
      </c>
    </row>
    <row r="511" spans="1:9" ht="39.6" hidden="1" x14ac:dyDescent="0.25">
      <c r="A511" s="72">
        <v>502</v>
      </c>
      <c r="B511" s="55">
        <v>1202</v>
      </c>
      <c r="C511" s="12" t="s">
        <v>313</v>
      </c>
      <c r="D511" s="4" t="s">
        <v>56</v>
      </c>
      <c r="E511" s="94" t="s">
        <v>518</v>
      </c>
      <c r="F511" s="94"/>
      <c r="G511" s="63">
        <v>530</v>
      </c>
    </row>
    <row r="512" spans="1:9" ht="14.55" customHeight="1" x14ac:dyDescent="0.3">
      <c r="A512" s="72">
        <v>503</v>
      </c>
      <c r="B512" s="54">
        <v>1300</v>
      </c>
      <c r="C512" s="10"/>
      <c r="D512" s="10"/>
      <c r="E512" s="93" t="s">
        <v>520</v>
      </c>
      <c r="F512" s="116">
        <v>15.3</v>
      </c>
      <c r="G512" s="29">
        <f>G513</f>
        <v>3.8</v>
      </c>
      <c r="H512" s="84">
        <f>G512-F512</f>
        <v>-11.5</v>
      </c>
      <c r="I512" s="122">
        <f>G512/F512*100</f>
        <v>24.83660130718954</v>
      </c>
    </row>
    <row r="513" spans="1:9" ht="26.4" x14ac:dyDescent="0.25">
      <c r="A513" s="72">
        <v>504</v>
      </c>
      <c r="B513" s="54">
        <v>1301</v>
      </c>
      <c r="C513" s="2"/>
      <c r="D513" s="2"/>
      <c r="E513" s="88" t="s">
        <v>521</v>
      </c>
      <c r="F513" s="117">
        <v>15.3</v>
      </c>
      <c r="G513" s="29">
        <f>G514</f>
        <v>3.8</v>
      </c>
      <c r="H513" s="84">
        <f>G513-F513</f>
        <v>-11.5</v>
      </c>
      <c r="I513" s="122">
        <f>G513/F513*100</f>
        <v>24.83660130718954</v>
      </c>
    </row>
    <row r="514" spans="1:9" ht="26.4" hidden="1" x14ac:dyDescent="0.25">
      <c r="A514" s="72">
        <v>505</v>
      </c>
      <c r="B514" s="54">
        <v>1301</v>
      </c>
      <c r="C514" s="2" t="s">
        <v>252</v>
      </c>
      <c r="D514" s="2"/>
      <c r="E514" s="88" t="s">
        <v>397</v>
      </c>
      <c r="F514" s="88"/>
      <c r="G514" s="29">
        <f>G515</f>
        <v>3.8</v>
      </c>
    </row>
    <row r="515" spans="1:9" ht="26.4" hidden="1" x14ac:dyDescent="0.25">
      <c r="A515" s="72">
        <v>506</v>
      </c>
      <c r="B515" s="54">
        <v>1301</v>
      </c>
      <c r="C515" s="2" t="s">
        <v>314</v>
      </c>
      <c r="D515" s="2"/>
      <c r="E515" s="88" t="s">
        <v>110</v>
      </c>
      <c r="F515" s="88"/>
      <c r="G515" s="29">
        <f>G516</f>
        <v>3.8</v>
      </c>
    </row>
    <row r="516" spans="1:9" hidden="1" x14ac:dyDescent="0.25">
      <c r="A516" s="72">
        <v>507</v>
      </c>
      <c r="B516" s="55">
        <v>1301</v>
      </c>
      <c r="C516" s="4" t="s">
        <v>314</v>
      </c>
      <c r="D516" s="4" t="s">
        <v>82</v>
      </c>
      <c r="E516" s="94" t="s">
        <v>83</v>
      </c>
      <c r="F516" s="94"/>
      <c r="G516" s="63">
        <v>3.8</v>
      </c>
    </row>
    <row r="517" spans="1:9" x14ac:dyDescent="0.25">
      <c r="A517" s="72">
        <v>508</v>
      </c>
      <c r="B517" s="55"/>
      <c r="C517" s="4"/>
      <c r="D517" s="4"/>
      <c r="E517" s="5" t="s">
        <v>32</v>
      </c>
      <c r="F517" s="117">
        <v>1532296</v>
      </c>
      <c r="G517" s="29">
        <f>G9+G93+G99+G139+G211+G277+G294+G410+G435+G486+G512+G507</f>
        <v>1555518.1</v>
      </c>
      <c r="H517" s="84">
        <f>G517-F517</f>
        <v>23222.100000000093</v>
      </c>
      <c r="I517" s="122">
        <f>G517/F517*100</f>
        <v>101.51551005810889</v>
      </c>
    </row>
    <row r="518" spans="1:9" x14ac:dyDescent="0.25">
      <c r="A518" s="114"/>
      <c r="C518" s="77"/>
      <c r="E518" s="76"/>
      <c r="F518" s="76"/>
      <c r="H518" s="64"/>
    </row>
    <row r="519" spans="1:9" x14ac:dyDescent="0.25">
      <c r="A519" s="114"/>
      <c r="D519" s="75"/>
      <c r="E519" s="64"/>
      <c r="F519" s="64"/>
      <c r="G519" s="64"/>
      <c r="H519" s="35"/>
    </row>
    <row r="520" spans="1:9" s="25" customFormat="1" ht="48.75" hidden="1" customHeight="1" x14ac:dyDescent="0.25">
      <c r="A520" s="114"/>
      <c r="B520"/>
      <c r="C520"/>
      <c r="D520" s="64" t="s">
        <v>344</v>
      </c>
      <c r="E520" s="35"/>
      <c r="F520" s="35"/>
      <c r="G520" s="35">
        <f>493803.9+82980.1+1390.5+329.2+16724.4</f>
        <v>595228.1</v>
      </c>
    </row>
    <row r="521" spans="1:9" s="25" customFormat="1" hidden="1" x14ac:dyDescent="0.25">
      <c r="A521" s="114"/>
      <c r="B521"/>
      <c r="C521"/>
      <c r="D521" s="25" t="s">
        <v>345</v>
      </c>
      <c r="E521" s="109"/>
      <c r="F521" s="109"/>
      <c r="G521" s="83">
        <f>949672+7618+3000</f>
        <v>960290</v>
      </c>
    </row>
    <row r="522" spans="1:9" s="25" customFormat="1" hidden="1" x14ac:dyDescent="0.25">
      <c r="A522" s="114"/>
      <c r="B522"/>
      <c r="C522"/>
      <c r="D522" s="25" t="s">
        <v>346</v>
      </c>
      <c r="E522" s="109">
        <f>E520+E521</f>
        <v>0</v>
      </c>
      <c r="F522" s="109"/>
      <c r="G522" s="83">
        <f>SUM(G520:G521)</f>
        <v>1555518.1</v>
      </c>
    </row>
    <row r="523" spans="1:9" hidden="1" x14ac:dyDescent="0.25"/>
    <row r="524" spans="1:9" hidden="1" x14ac:dyDescent="0.25">
      <c r="G524"/>
    </row>
    <row r="525" spans="1:9" x14ac:dyDescent="0.25">
      <c r="G525"/>
    </row>
    <row r="526" spans="1:9" x14ac:dyDescent="0.25">
      <c r="G526"/>
    </row>
  </sheetData>
  <autoFilter ref="A7:G522">
    <filterColumn colId="2">
      <filters blank="1"/>
    </filterColumn>
    <filterColumn colId="3">
      <filters blank="1"/>
    </filterColumn>
  </autoFilter>
  <mergeCells count="5">
    <mergeCell ref="D1:G1"/>
    <mergeCell ref="D2:G2"/>
    <mergeCell ref="D3:G3"/>
    <mergeCell ref="D4:G4"/>
    <mergeCell ref="A5:G5"/>
  </mergeCells>
  <pageMargins left="0.25" right="0.17" top="0.18" bottom="0.18" header="0" footer="0"/>
  <pageSetup paperSize="9" scale="85" fitToHeight="2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Прил.4-2024г.  </vt:lpstr>
      <vt:lpstr>Прил.5-2025-2026г. </vt:lpstr>
      <vt:lpstr>Прил.6-2024г.</vt:lpstr>
      <vt:lpstr>Прил.7-2025-26</vt:lpstr>
      <vt:lpstr>Прил.8,-2024г.</vt:lpstr>
      <vt:lpstr> Прил.9-2025-26г.</vt:lpstr>
      <vt:lpstr>СРАВНЕНИЕ1</vt:lpstr>
      <vt:lpstr>'Прил.6-2024г.'!Область_печати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Мегаком</cp:lastModifiedBy>
  <cp:lastPrinted>2023-11-20T10:18:18Z</cp:lastPrinted>
  <dcterms:created xsi:type="dcterms:W3CDTF">1996-10-08T23:32:33Z</dcterms:created>
  <dcterms:modified xsi:type="dcterms:W3CDTF">2023-11-20T10:18:47Z</dcterms:modified>
</cp:coreProperties>
</file>